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79_Virsu_1_2\"/>
    </mc:Choice>
  </mc:AlternateContent>
  <xr:revisionPtr revIDLastSave="0" documentId="8_{807DFB6C-0BCF-4433-A1D0-8E48BC19F369}" xr6:coauthVersionLast="46" xr6:coauthVersionMax="46" xr10:uidLastSave="{00000000-0000-0000-0000-000000000000}"/>
  <bookViews>
    <workbookView xWindow="615" yWindow="195" windowWidth="22740" windowHeight="15135" tabRatio="846" firstSheet="2" activeTab="8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" l="1"/>
  <c r="E33" i="3" l="1"/>
  <c r="E35" i="3" s="1"/>
  <c r="E26" i="3"/>
  <c r="H16" i="3" l="1"/>
  <c r="M16" i="3" s="1"/>
  <c r="L16" i="3"/>
  <c r="N16" i="3"/>
  <c r="O16" i="3"/>
  <c r="H17" i="3"/>
  <c r="K17" i="3" s="1"/>
  <c r="L17" i="3"/>
  <c r="N17" i="3"/>
  <c r="O17" i="3"/>
  <c r="H18" i="3"/>
  <c r="K18" i="3" s="1"/>
  <c r="L18" i="3"/>
  <c r="N18" i="3"/>
  <c r="O18" i="3"/>
  <c r="H19" i="3"/>
  <c r="K19" i="3" s="1"/>
  <c r="L19" i="3"/>
  <c r="N19" i="3"/>
  <c r="O19" i="3"/>
  <c r="H20" i="3"/>
  <c r="M20" i="3" s="1"/>
  <c r="L20" i="3"/>
  <c r="N20" i="3"/>
  <c r="O20" i="3"/>
  <c r="H21" i="3"/>
  <c r="K21" i="3" s="1"/>
  <c r="L21" i="3"/>
  <c r="N21" i="3"/>
  <c r="O21" i="3"/>
  <c r="H22" i="3"/>
  <c r="M22" i="3" s="1"/>
  <c r="L22" i="3"/>
  <c r="N22" i="3"/>
  <c r="O22" i="3"/>
  <c r="H23" i="3"/>
  <c r="K23" i="3" s="1"/>
  <c r="L23" i="3"/>
  <c r="N23" i="3"/>
  <c r="O23" i="3"/>
  <c r="H24" i="3"/>
  <c r="M24" i="3" s="1"/>
  <c r="L24" i="3"/>
  <c r="N24" i="3"/>
  <c r="O24" i="3"/>
  <c r="H25" i="3"/>
  <c r="K25" i="3" s="1"/>
  <c r="L25" i="3"/>
  <c r="N25" i="3"/>
  <c r="O25" i="3"/>
  <c r="H27" i="3"/>
  <c r="H28" i="3"/>
  <c r="K28" i="3" s="1"/>
  <c r="H29" i="3"/>
  <c r="K29" i="3" s="1"/>
  <c r="H33" i="3"/>
  <c r="K33" i="3" s="1"/>
  <c r="L33" i="3"/>
  <c r="N33" i="3"/>
  <c r="O33" i="3"/>
  <c r="H34" i="3"/>
  <c r="K34" i="3" s="1"/>
  <c r="H35" i="3"/>
  <c r="K35" i="3" s="1"/>
  <c r="L35" i="3"/>
  <c r="N35" i="3"/>
  <c r="O35" i="3"/>
  <c r="H36" i="3"/>
  <c r="M36" i="3" s="1"/>
  <c r="L36" i="3"/>
  <c r="N36" i="3"/>
  <c r="O36" i="3"/>
  <c r="H37" i="3"/>
  <c r="K37" i="3" s="1"/>
  <c r="H38" i="3"/>
  <c r="K38" i="3" s="1"/>
  <c r="H39" i="3"/>
  <c r="M39" i="3" s="1"/>
  <c r="L39" i="3"/>
  <c r="N39" i="3"/>
  <c r="O39" i="3"/>
  <c r="H40" i="3"/>
  <c r="K40" i="3" s="1"/>
  <c r="L40" i="3"/>
  <c r="N40" i="3"/>
  <c r="O40" i="3"/>
  <c r="H41" i="3"/>
  <c r="K41" i="3" s="1"/>
  <c r="L41" i="3"/>
  <c r="N41" i="3"/>
  <c r="O41" i="3"/>
  <c r="H42" i="3"/>
  <c r="M42" i="3" s="1"/>
  <c r="K42" i="3"/>
  <c r="L42" i="3"/>
  <c r="N42" i="3"/>
  <c r="O42" i="3"/>
  <c r="H43" i="3"/>
  <c r="K43" i="3" s="1"/>
  <c r="L43" i="3"/>
  <c r="N43" i="3"/>
  <c r="O43" i="3"/>
  <c r="E28" i="3"/>
  <c r="O28" i="3" s="1"/>
  <c r="E29" i="3"/>
  <c r="L29" i="3" s="1"/>
  <c r="E27" i="3"/>
  <c r="O27" i="3" s="1"/>
  <c r="E38" i="3"/>
  <c r="L38" i="3" s="1"/>
  <c r="E37" i="3"/>
  <c r="L37" i="3" s="1"/>
  <c r="M40" i="3" l="1"/>
  <c r="P40" i="3" s="1"/>
  <c r="K24" i="3"/>
  <c r="K22" i="3"/>
  <c r="N28" i="3"/>
  <c r="N27" i="3"/>
  <c r="M27" i="3"/>
  <c r="P27" i="3" s="1"/>
  <c r="P39" i="3"/>
  <c r="K20" i="3"/>
  <c r="M21" i="3"/>
  <c r="P21" i="3" s="1"/>
  <c r="K27" i="3"/>
  <c r="P22" i="3"/>
  <c r="O29" i="3"/>
  <c r="M28" i="3"/>
  <c r="P42" i="3"/>
  <c r="L28" i="3"/>
  <c r="P36" i="3"/>
  <c r="P20" i="3"/>
  <c r="K16" i="3"/>
  <c r="M33" i="3"/>
  <c r="P33" i="3" s="1"/>
  <c r="K39" i="3"/>
  <c r="O37" i="3"/>
  <c r="L27" i="3"/>
  <c r="N37" i="3"/>
  <c r="M41" i="3"/>
  <c r="P41" i="3" s="1"/>
  <c r="N38" i="3"/>
  <c r="N29" i="3"/>
  <c r="P24" i="3"/>
  <c r="M18" i="3"/>
  <c r="P18" i="3" s="1"/>
  <c r="O38" i="3"/>
  <c r="M38" i="3"/>
  <c r="M29" i="3"/>
  <c r="P28" i="3"/>
  <c r="M19" i="3"/>
  <c r="P19" i="3" s="1"/>
  <c r="K36" i="3"/>
  <c r="P16" i="3"/>
  <c r="M35" i="3"/>
  <c r="P35" i="3" s="1"/>
  <c r="M23" i="3"/>
  <c r="P23" i="3" s="1"/>
  <c r="M43" i="3"/>
  <c r="P43" i="3" s="1"/>
  <c r="M37" i="3"/>
  <c r="P37" i="3" s="1"/>
  <c r="M25" i="3"/>
  <c r="P25" i="3" s="1"/>
  <c r="M17" i="3"/>
  <c r="P17" i="3" s="1"/>
  <c r="E34" i="3"/>
  <c r="P29" i="3" l="1"/>
  <c r="P38" i="3"/>
  <c r="N34" i="3"/>
  <c r="O34" i="3"/>
  <c r="L34" i="3"/>
  <c r="M34" i="3"/>
  <c r="D8" i="2"/>
  <c r="C19" i="1"/>
  <c r="P34" i="3" l="1"/>
  <c r="C45" i="5"/>
  <c r="C42" i="5"/>
  <c r="C37" i="5"/>
  <c r="C43" i="6"/>
  <c r="C40" i="6"/>
  <c r="C35" i="6"/>
  <c r="C66" i="7"/>
  <c r="C63" i="7"/>
  <c r="C58" i="7"/>
  <c r="C28" i="8"/>
  <c r="C25" i="8"/>
  <c r="C20" i="8"/>
  <c r="C30" i="9"/>
  <c r="C27" i="9"/>
  <c r="C22" i="9"/>
  <c r="C37" i="4"/>
  <c r="C34" i="4"/>
  <c r="C29" i="4"/>
  <c r="C55" i="3"/>
  <c r="C52" i="3"/>
  <c r="C47" i="3"/>
  <c r="A34" i="2"/>
  <c r="A40" i="5" s="1"/>
  <c r="P10" i="5" s="1"/>
  <c r="A50" i="3" l="1"/>
  <c r="P10" i="3" s="1"/>
  <c r="A23" i="8"/>
  <c r="P10" i="8" s="1"/>
  <c r="A38" i="6"/>
  <c r="P10" i="6" s="1"/>
  <c r="A32" i="4"/>
  <c r="P10" i="4" s="1"/>
  <c r="A25" i="9"/>
  <c r="P10" i="9" s="1"/>
  <c r="A61" i="7"/>
  <c r="P10" i="7" s="1"/>
  <c r="D9" i="2"/>
  <c r="D7" i="2"/>
  <c r="D6" i="2"/>
  <c r="D7" i="9" l="1"/>
  <c r="D7" i="8"/>
  <c r="D7" i="7"/>
  <c r="D7" i="6"/>
  <c r="D7" i="5"/>
  <c r="D7" i="4"/>
  <c r="D8" i="9"/>
  <c r="D8" i="8"/>
  <c r="D8" i="7"/>
  <c r="D8" i="6"/>
  <c r="D8" i="5"/>
  <c r="D8" i="4"/>
  <c r="D5" i="9"/>
  <c r="D5" i="8"/>
  <c r="D5" i="7"/>
  <c r="D5" i="6"/>
  <c r="D5" i="5"/>
  <c r="D5" i="4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15" i="7"/>
  <c r="H16" i="7"/>
  <c r="H18" i="7"/>
  <c r="H54" i="7"/>
  <c r="H16" i="8"/>
  <c r="H16" i="9"/>
  <c r="H18" i="9"/>
  <c r="H14" i="6"/>
  <c r="H14" i="7"/>
  <c r="H14" i="9"/>
  <c r="L28" i="6"/>
  <c r="H21" i="6"/>
  <c r="H19" i="7"/>
  <c r="H15" i="9"/>
  <c r="N17" i="4"/>
  <c r="N19" i="4"/>
  <c r="N20" i="4"/>
  <c r="N21" i="4"/>
  <c r="N23" i="4"/>
  <c r="N24" i="4"/>
  <c r="N25" i="4"/>
  <c r="N15" i="5"/>
  <c r="N16" i="5"/>
  <c r="N22" i="5"/>
  <c r="N24" i="5"/>
  <c r="N26" i="5"/>
  <c r="N27" i="5"/>
  <c r="N14" i="4"/>
  <c r="C21" i="2"/>
  <c r="C20" i="2"/>
  <c r="C19" i="2"/>
  <c r="C18" i="2"/>
  <c r="C17" i="2"/>
  <c r="C16" i="2"/>
  <c r="C15" i="2"/>
  <c r="H27" i="6"/>
  <c r="H19" i="6"/>
  <c r="H17" i="7"/>
  <c r="H15" i="8"/>
  <c r="H17" i="9"/>
  <c r="N28" i="5"/>
  <c r="L28" i="5"/>
  <c r="H28" i="5"/>
  <c r="M28" i="5" s="1"/>
  <c r="L27" i="5"/>
  <c r="H27" i="5"/>
  <c r="L26" i="5"/>
  <c r="H26" i="5"/>
  <c r="O26" i="5" s="1"/>
  <c r="L24" i="5"/>
  <c r="H24" i="5"/>
  <c r="N23" i="5"/>
  <c r="L23" i="5"/>
  <c r="H23" i="5"/>
  <c r="M23" i="5" s="1"/>
  <c r="L22" i="5"/>
  <c r="H22" i="5"/>
  <c r="L16" i="5"/>
  <c r="H16" i="5"/>
  <c r="O16" i="5" s="1"/>
  <c r="L15" i="5"/>
  <c r="H15" i="5"/>
  <c r="N14" i="5"/>
  <c r="L14" i="5"/>
  <c r="H14" i="5"/>
  <c r="M14" i="5" s="1"/>
  <c r="L25" i="4"/>
  <c r="H25" i="4"/>
  <c r="L24" i="4"/>
  <c r="H24" i="4"/>
  <c r="L23" i="4"/>
  <c r="H23" i="4"/>
  <c r="N22" i="4"/>
  <c r="L22" i="4"/>
  <c r="H22" i="4"/>
  <c r="L21" i="4"/>
  <c r="H21" i="4"/>
  <c r="L20" i="4"/>
  <c r="H20" i="4"/>
  <c r="M20" i="4" s="1"/>
  <c r="L19" i="4"/>
  <c r="H19" i="4"/>
  <c r="N18" i="4"/>
  <c r="L18" i="4"/>
  <c r="H18" i="4"/>
  <c r="L17" i="4"/>
  <c r="H17" i="4"/>
  <c r="M17" i="4" s="1"/>
  <c r="N15" i="4"/>
  <c r="L15" i="4"/>
  <c r="H15" i="4"/>
  <c r="L14" i="4"/>
  <c r="H14" i="4"/>
  <c r="O14" i="4" s="1"/>
  <c r="L18" i="9" l="1"/>
  <c r="L16" i="8"/>
  <c r="L18" i="7"/>
  <c r="L24" i="6"/>
  <c r="L20" i="6"/>
  <c r="L16" i="6"/>
  <c r="N14" i="8"/>
  <c r="M18" i="9"/>
  <c r="N18" i="9"/>
  <c r="N16" i="8"/>
  <c r="N18" i="7"/>
  <c r="N24" i="6"/>
  <c r="N20" i="6"/>
  <c r="N16" i="6"/>
  <c r="N28" i="6"/>
  <c r="N16" i="9"/>
  <c r="K54" i="7"/>
  <c r="M18" i="7"/>
  <c r="M22" i="4"/>
  <c r="O23" i="4"/>
  <c r="M25" i="4"/>
  <c r="O25" i="4"/>
  <c r="M18" i="4"/>
  <c r="O18" i="4"/>
  <c r="O19" i="4"/>
  <c r="O20" i="4"/>
  <c r="M21" i="4"/>
  <c r="O21" i="4"/>
  <c r="M15" i="4"/>
  <c r="O15" i="4"/>
  <c r="O24" i="4"/>
  <c r="O15" i="5"/>
  <c r="M22" i="5"/>
  <c r="O22" i="5"/>
  <c r="O23" i="5"/>
  <c r="O17" i="4"/>
  <c r="O24" i="5"/>
  <c r="M27" i="5"/>
  <c r="O27" i="5"/>
  <c r="O28" i="5"/>
  <c r="O18" i="9"/>
  <c r="K16" i="7"/>
  <c r="M16" i="6"/>
  <c r="K16" i="6"/>
  <c r="K18" i="6"/>
  <c r="K17" i="7"/>
  <c r="M16" i="8"/>
  <c r="K30" i="6"/>
  <c r="L15" i="9"/>
  <c r="N15" i="9"/>
  <c r="O19" i="7"/>
  <c r="N19" i="7"/>
  <c r="L19" i="7"/>
  <c r="O15" i="7"/>
  <c r="N15" i="7"/>
  <c r="L15" i="7"/>
  <c r="N29" i="6"/>
  <c r="M29" i="6"/>
  <c r="L29" i="6"/>
  <c r="N25" i="6"/>
  <c r="M25" i="6"/>
  <c r="L25" i="6"/>
  <c r="L21" i="6"/>
  <c r="N21" i="6"/>
  <c r="M21" i="6"/>
  <c r="L17" i="6"/>
  <c r="N17" i="6"/>
  <c r="M19" i="7"/>
  <c r="L14" i="8"/>
  <c r="H14" i="8"/>
  <c r="M14" i="8" s="1"/>
  <c r="K22" i="6"/>
  <c r="K26" i="6"/>
  <c r="K14" i="4"/>
  <c r="K14" i="9"/>
  <c r="O18" i="7"/>
  <c r="O25" i="6"/>
  <c r="O21" i="6"/>
  <c r="O17" i="6"/>
  <c r="O14" i="9"/>
  <c r="O14" i="5"/>
  <c r="P14" i="5" s="1"/>
  <c r="K15" i="8"/>
  <c r="K21" i="6"/>
  <c r="K18" i="7"/>
  <c r="O15" i="9"/>
  <c r="O28" i="6"/>
  <c r="O24" i="6"/>
  <c r="O20" i="6"/>
  <c r="K25" i="6"/>
  <c r="K15" i="9"/>
  <c r="L14" i="7"/>
  <c r="N14" i="7"/>
  <c r="P17" i="4"/>
  <c r="O14" i="6"/>
  <c r="N14" i="6"/>
  <c r="L14" i="6"/>
  <c r="P20" i="4"/>
  <c r="O17" i="9"/>
  <c r="N17" i="9"/>
  <c r="L17" i="9"/>
  <c r="N15" i="8"/>
  <c r="L15" i="8"/>
  <c r="O15" i="8"/>
  <c r="N17" i="7"/>
  <c r="L17" i="7"/>
  <c r="O17" i="7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17" i="7"/>
  <c r="K15" i="4"/>
  <c r="M23" i="4"/>
  <c r="M19" i="4"/>
  <c r="P19" i="4" s="1"/>
  <c r="M24" i="4"/>
  <c r="P24" i="4" s="1"/>
  <c r="M16" i="5"/>
  <c r="P16" i="5" s="1"/>
  <c r="K16" i="5"/>
  <c r="K18" i="4"/>
  <c r="M26" i="5"/>
  <c r="P26" i="5" s="1"/>
  <c r="K26" i="5"/>
  <c r="K22" i="5"/>
  <c r="K27" i="5"/>
  <c r="M17" i="6"/>
  <c r="K17" i="6"/>
  <c r="M17" i="9"/>
  <c r="K17" i="9"/>
  <c r="M15" i="9"/>
  <c r="M20" i="6"/>
  <c r="K20" i="6"/>
  <c r="M28" i="6"/>
  <c r="K28" i="6"/>
  <c r="M24" i="6"/>
  <c r="K24" i="6"/>
  <c r="M14" i="4"/>
  <c r="P14" i="4" s="1"/>
  <c r="N34" i="5"/>
  <c r="G17" i="2" s="1"/>
  <c r="N14" i="9"/>
  <c r="L14" i="9"/>
  <c r="M14" i="9"/>
  <c r="L16" i="9"/>
  <c r="O16" i="9"/>
  <c r="L54" i="7"/>
  <c r="O54" i="7"/>
  <c r="N54" i="7"/>
  <c r="L16" i="7"/>
  <c r="N16" i="7"/>
  <c r="O16" i="7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16" i="7"/>
  <c r="M54" i="7"/>
  <c r="K14" i="6"/>
  <c r="M14" i="6"/>
  <c r="L34" i="5"/>
  <c r="I17" i="2" s="1"/>
  <c r="P15" i="4"/>
  <c r="P18" i="4"/>
  <c r="P21" i="4"/>
  <c r="P25" i="4"/>
  <c r="P22" i="5"/>
  <c r="P23" i="5"/>
  <c r="P27" i="5"/>
  <c r="P28" i="5"/>
  <c r="P18" i="9"/>
  <c r="P18" i="7"/>
  <c r="O14" i="7"/>
  <c r="M15" i="5"/>
  <c r="P15" i="5" s="1"/>
  <c r="M24" i="5"/>
  <c r="P24" i="5" s="1"/>
  <c r="M16" i="9"/>
  <c r="K16" i="9"/>
  <c r="K19" i="7"/>
  <c r="M15" i="8"/>
  <c r="P15" i="8" s="1"/>
  <c r="K14" i="7"/>
  <c r="M14" i="7"/>
  <c r="M15" i="7"/>
  <c r="P15" i="7" s="1"/>
  <c r="K15" i="7"/>
  <c r="M15" i="6"/>
  <c r="P15" i="6" s="1"/>
  <c r="K15" i="6"/>
  <c r="M31" i="6"/>
  <c r="P31" i="6" s="1"/>
  <c r="K31" i="6"/>
  <c r="P14" i="6"/>
  <c r="M19" i="6"/>
  <c r="P19" i="6" s="1"/>
  <c r="K19" i="6"/>
  <c r="M23" i="6"/>
  <c r="P23" i="6" s="1"/>
  <c r="K23" i="6"/>
  <c r="M27" i="6"/>
  <c r="P27" i="6" s="1"/>
  <c r="K27" i="6"/>
  <c r="N26" i="4"/>
  <c r="G16" i="2" s="1"/>
  <c r="K21" i="4"/>
  <c r="K25" i="4"/>
  <c r="L26" i="4"/>
  <c r="I16" i="2" s="1"/>
  <c r="P15" i="9" l="1"/>
  <c r="P16" i="9"/>
  <c r="P23" i="4"/>
  <c r="P21" i="6"/>
  <c r="P25" i="6"/>
  <c r="P24" i="6"/>
  <c r="O22" i="4"/>
  <c r="P22" i="4" s="1"/>
  <c r="K22" i="4"/>
  <c r="O14" i="8"/>
  <c r="P14" i="8" s="1"/>
  <c r="P19" i="7"/>
  <c r="P28" i="6"/>
  <c r="O16" i="6"/>
  <c r="P16" i="6" s="1"/>
  <c r="N32" i="6"/>
  <c r="G18" i="2" s="1"/>
  <c r="L32" i="6"/>
  <c r="I18" i="2" s="1"/>
  <c r="P17" i="9"/>
  <c r="P26" i="6"/>
  <c r="O16" i="8"/>
  <c r="P16" i="8" s="1"/>
  <c r="K16" i="8"/>
  <c r="P30" i="6"/>
  <c r="K29" i="6"/>
  <c r="O29" i="6"/>
  <c r="P29" i="6" s="1"/>
  <c r="K24" i="4"/>
  <c r="P18" i="6"/>
  <c r="N55" i="7"/>
  <c r="G19" i="2" s="1"/>
  <c r="L55" i="7"/>
  <c r="I19" i="2" s="1"/>
  <c r="N17" i="8"/>
  <c r="G20" i="2" s="1"/>
  <c r="L19" i="9"/>
  <c r="I21" i="2" s="1"/>
  <c r="P17" i="7"/>
  <c r="P14" i="9"/>
  <c r="P20" i="6"/>
  <c r="K18" i="9"/>
  <c r="P17" i="6"/>
  <c r="K28" i="5"/>
  <c r="K24" i="5"/>
  <c r="K17" i="4"/>
  <c r="K20" i="4"/>
  <c r="K23" i="5"/>
  <c r="K15" i="5"/>
  <c r="N19" i="9"/>
  <c r="G21" i="2" s="1"/>
  <c r="K19" i="4"/>
  <c r="K23" i="4"/>
  <c r="K14" i="5"/>
  <c r="L17" i="8"/>
  <c r="I20" i="2" s="1"/>
  <c r="P16" i="7"/>
  <c r="P54" i="7"/>
  <c r="P22" i="6"/>
  <c r="M55" i="7"/>
  <c r="F19" i="2" s="1"/>
  <c r="P14" i="7"/>
  <c r="M19" i="9"/>
  <c r="F21" i="2" s="1"/>
  <c r="M32" i="6"/>
  <c r="F18" i="2" s="1"/>
  <c r="M34" i="5"/>
  <c r="F17" i="2" s="1"/>
  <c r="M17" i="8"/>
  <c r="F20" i="2" s="1"/>
  <c r="M26" i="4"/>
  <c r="F16" i="2" s="1"/>
  <c r="K14" i="8" l="1"/>
  <c r="O55" i="7"/>
  <c r="H19" i="2" s="1"/>
  <c r="P26" i="4"/>
  <c r="E16" i="2" s="1"/>
  <c r="O26" i="4"/>
  <c r="H16" i="2" s="1"/>
  <c r="O17" i="8"/>
  <c r="H20" i="2" s="1"/>
  <c r="P17" i="8"/>
  <c r="N9" i="8" s="1"/>
  <c r="O32" i="6"/>
  <c r="H18" i="2" s="1"/>
  <c r="O34" i="5"/>
  <c r="H17" i="2" s="1"/>
  <c r="P34" i="5"/>
  <c r="E17" i="2" s="1"/>
  <c r="P55" i="7"/>
  <c r="E19" i="2" s="1"/>
  <c r="P32" i="6"/>
  <c r="N9" i="6" s="1"/>
  <c r="B16" i="2" l="1"/>
  <c r="D1" i="4"/>
  <c r="B17" i="2"/>
  <c r="D1" i="5"/>
  <c r="B19" i="2"/>
  <c r="D1" i="7"/>
  <c r="N9" i="4"/>
  <c r="O19" i="9"/>
  <c r="H21" i="2" s="1"/>
  <c r="P19" i="9"/>
  <c r="N9" i="9" s="1"/>
  <c r="E18" i="2"/>
  <c r="N9" i="5"/>
  <c r="N9" i="7"/>
  <c r="E20" i="2"/>
  <c r="B18" i="2" l="1"/>
  <c r="D1" i="6"/>
  <c r="B20" i="2"/>
  <c r="D1" i="8"/>
  <c r="E21" i="2"/>
  <c r="B21" i="2" l="1"/>
  <c r="D1" i="9"/>
  <c r="H14" i="3"/>
  <c r="N15" i="3"/>
  <c r="L15" i="3"/>
  <c r="H15" i="3"/>
  <c r="N14" i="3"/>
  <c r="M14" i="3"/>
  <c r="L14" i="3"/>
  <c r="O15" i="3" l="1"/>
  <c r="O14" i="3"/>
  <c r="P14" i="3" s="1"/>
  <c r="L44" i="3"/>
  <c r="M15" i="3"/>
  <c r="N44" i="3"/>
  <c r="P15" i="3" l="1"/>
  <c r="G15" i="2"/>
  <c r="K15" i="3"/>
  <c r="K14" i="3"/>
  <c r="I15" i="2"/>
  <c r="M44" i="3"/>
  <c r="P44" i="3" l="1"/>
  <c r="O44" i="3"/>
  <c r="F15" i="2"/>
  <c r="H15" i="2" l="1"/>
  <c r="N9" i="3"/>
  <c r="E15" i="2"/>
  <c r="B15" i="2" l="1"/>
  <c r="D1" i="3"/>
  <c r="I22" i="2"/>
  <c r="H22" i="2"/>
  <c r="G22" i="2"/>
  <c r="F22" i="2"/>
  <c r="E22" i="2"/>
  <c r="E25" i="2" s="1"/>
  <c r="D11" i="2" l="1"/>
  <c r="E23" i="2"/>
  <c r="E24" i="2" s="1"/>
  <c r="E26" i="2" l="1"/>
  <c r="D10" i="2" l="1"/>
  <c r="C20" i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ACE65B1-FFD8-4DA2-B717-8F1E9C76343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5682BDF9-6C5E-434B-93C7-4B4E58CC686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<sst xmlns="http://schemas.openxmlformats.org/spreadsheetml/2006/main" count="631" uniqueCount="204">
  <si>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</si>
  <si>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</si>
  <si>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</si>
  <si>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</si>
  <si>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</si>
  <si>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</si>
  <si>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</si>
  <si>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dzīvojamā ēka</t>
  </si>
  <si>
    <t xml:space="preserve">Objekta nosaukums: </t>
  </si>
  <si>
    <t>Daudzdzīvokļu dzīvojamās ēkas energoefektivitātes paaugstināšanas pasākumi</t>
  </si>
  <si>
    <t xml:space="preserve">Objekta adrese: </t>
  </si>
  <si>
    <t>Viršu iela 1, Liepāja</t>
  </si>
  <si>
    <t xml:space="preserve">Pasūtījuma Nr: </t>
  </si>
  <si>
    <t>EA-16-16</t>
  </si>
  <si>
    <t>Nr. P.k.</t>
  </si>
  <si>
    <t>Objekta nosaukums</t>
  </si>
  <si>
    <t>Objekta izmaksas (EUR)</t>
  </si>
  <si>
    <t>Daudzdzīvokļu dzīvojamās ēkas energoefektivitātes paaugstināšanas pasākumi Viršu ielā 1, Liepājā</t>
  </si>
  <si>
    <t>Kopā:</t>
  </si>
  <si>
    <t>PVN (21%)</t>
  </si>
  <si>
    <t>Sastādīja</t>
  </si>
  <si>
    <t>(paraksts un tā atšifrējums, datums)</t>
  </si>
  <si>
    <t>Sertifikāta Nr.</t>
  </si>
  <si>
    <t>Tāme sastādīta 20__. gada __. _________</t>
  </si>
  <si>
    <t>Ievērībai!</t>
  </si>
  <si>
    <t>Pretendents ir tiesīgs izmantot tikai Pasūtītāja pievienoto būvizmaksu noteikšanas tāmes veidni.</t>
  </si>
  <si>
    <t>Kopsavilkuma aprēķini pa darbu veidiem vai konstruktīvo elementu veidiem</t>
  </si>
  <si>
    <t>Celtniecības darbi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</si>
  <si>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</si>
  <si>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</si>
  <si>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</si>
  <si>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</si>
  <si>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</si>
  <si>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</si>
  <si>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</si>
  <si>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</si>
  <si>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</si>
  <si>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</si>
  <si>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</si>
  <si>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</si>
  <si>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</si>
  <si>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</si>
  <si>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</si>
  <si>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</si>
  <si>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</si>
  <si>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</si>
  <si>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</si>
  <si>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</si>
  <si>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Finanšu rezerve</t>
  </si>
  <si>
    <t>Kopā ar finanšu rezervi</t>
  </si>
  <si>
    <t>Pārbaudīja</t>
  </si>
  <si>
    <t xml:space="preserve">Lokālā tāme Nr. </t>
  </si>
  <si>
    <t>Ārsienu siltināšanas darbi</t>
  </si>
  <si>
    <t>Tāme sastādīta  20__. gada tirgus cenās, pamatojoties uz AR un BK daļas rasējumiem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</si>
  <si>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</si>
  <si>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</si>
  <si>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</si>
  <si>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</si>
  <si>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</si>
  <si>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</si>
  <si>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</si>
  <si>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</si>
  <si>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</si>
  <si>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</si>
  <si>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</si>
  <si>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</si>
  <si>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</si>
  <si>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līg.c.</t>
  </si>
  <si>
    <t>Metāla nožogojuma montāža, h=2,0 m</t>
  </si>
  <si>
    <t>m</t>
  </si>
  <si>
    <t>Žogs 3,5×2m</t>
  </si>
  <si>
    <t>gb</t>
  </si>
  <si>
    <t>Pēda</t>
  </si>
  <si>
    <t>Sastatņu montēšana, t.sk. aizsargsiets</t>
  </si>
  <si>
    <t>m²</t>
  </si>
  <si>
    <t>Sastatnes</t>
  </si>
  <si>
    <t>celtniecības aizsargsiets</t>
  </si>
  <si>
    <t>Moduļu tualetes uzstādīšana</t>
  </si>
  <si>
    <t>Tualetes izvešana</t>
  </si>
  <si>
    <t>Moduļu mājas uzstādīšana. Paredzēts 24 cilvēkiem.</t>
  </si>
  <si>
    <t>reizes</t>
  </si>
  <si>
    <t>Atkritumu konteineru izvietošana.</t>
  </si>
  <si>
    <t>Būvtāfeles uzstādīšana</t>
  </si>
  <si>
    <t>Papildus sieta iestrāde logu aiļu plaknē 0,25m un uz fasādes pamatplakenes gar tām 0,30m platumā</t>
  </si>
  <si>
    <t>Grunts</t>
  </si>
  <si>
    <t>kg</t>
  </si>
  <si>
    <t>līmjava</t>
  </si>
  <si>
    <t xml:space="preserve">siets </t>
  </si>
  <si>
    <t>Logu aiļu pieslēguma profili</t>
  </si>
  <si>
    <t>Zemapmetuma PVC  ārējā stūra profila montāža ekviv EC-100/150-25</t>
  </si>
  <si>
    <t>Palodzes sāna pieslēguma profils EW CS(01)</t>
  </si>
  <si>
    <t>Zemapmetuma grunts uzklāšana , dekoratīvā gatavā silikona apmetuma ar tonējumu uznešana</t>
  </si>
  <si>
    <t>Silikona homogēnais apmetums 3mm</t>
  </si>
  <si>
    <t>Durvju un logu aiļu gruntēšana un dekoratīvā apmetuma iestrāde</t>
  </si>
  <si>
    <t>Ēkas rietumu pusē 1.stāva līmenī veikt fasādes gruntēšanu un dekoratīvā apmetuma uzklāšanu, 2.-5.stāva līmenī veikt fasādes pārkrāsošanu,</t>
  </si>
  <si>
    <t>silikona krāsa</t>
  </si>
  <si>
    <t>Metāla karoga kāta turētāja montāža</t>
  </si>
  <si>
    <t>Būvgružu savākšana un aizvešana</t>
  </si>
  <si>
    <t>gab</t>
  </si>
  <si>
    <t>Gružu konteiners</t>
  </si>
  <si>
    <t xml:space="preserve">Tiešās izmaksas kopā, t. sk. darba devēja sociālais nodoklis 23.59% </t>
  </si>
  <si>
    <t>Sertifikāta Nr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</si>
  <si>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</si>
  <si>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</si>
  <si>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</si>
  <si>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Logu nomaiņa</t>
  </si>
  <si>
    <t>Esošo ārdurvju demontāža</t>
  </si>
  <si>
    <t>Metāla konstrukcijas lūka .0,8×0,85-4.gab</t>
  </si>
  <si>
    <t>Siltināta metāla konstrukcijas lūka uz bēniņiem LB-1 0,8×0,85 -2.gab</t>
  </si>
  <si>
    <t>Alumīnija konstrukcijas ārdurvis ar stiklojumu (stikla pakete)
Durvju kopējais siltuma transmisijas koeficents (U) ne lielāks par 1.6W/m²×K. Paredzēt slieksni (10mm) Durvis aprīkotas ar koda atslēgu ar iespēju pievienot domofonus (ievietot ikdienā neveramajā durvju daļā), 
tipu precizēt autoruzraudzības kārtībā. Ierīkot atduras ieejas lievenī. Krāsas tonis RAL 7047.</t>
  </si>
  <si>
    <t>Durvju montāžas palīgmateriāli uz apjomu</t>
  </si>
  <si>
    <t>montāžas skavas</t>
  </si>
  <si>
    <t>dibeļi</t>
  </si>
  <si>
    <t>montāžas puta</t>
  </si>
  <si>
    <t>l</t>
  </si>
  <si>
    <t>skrūves</t>
  </si>
  <si>
    <t>hermētiķis SILIKON</t>
  </si>
  <si>
    <t>Hidroizolācijas lentas montēšanadurvīs</t>
  </si>
  <si>
    <t>Difūzijas lentas montēšana nomaināmajos durvīs</t>
  </si>
  <si>
    <t>Cokola siltināšanas darbi</t>
  </si>
  <si>
    <t>Cokola dekoratīvā apmetuma iestrāde</t>
  </si>
  <si>
    <t>Silikona homogēnais apmetums 2mm</t>
  </si>
  <si>
    <t>Apmetuma apakšējās daļas izolācija (apmetuma norāvums)</t>
  </si>
  <si>
    <t>cementa bāzes perimetra norāvuma hidroizolācija</t>
  </si>
  <si>
    <t>Jaunu bruģakmens lietusūdens novadīšanas apmaļu ierīkošana:</t>
  </si>
  <si>
    <t>Ģeotekstila plēves ieklāšana</t>
  </si>
  <si>
    <t>Šķembas (fr.40-70mm) kārtas ieklāšana 100mm</t>
  </si>
  <si>
    <t>m³</t>
  </si>
  <si>
    <t>šķembas</t>
  </si>
  <si>
    <t>Sijātu dekoratīvo oļu kārtas ieklāšana 50mm</t>
  </si>
  <si>
    <t>oļi</t>
  </si>
  <si>
    <t>Bortakmens 80x200x1000 malas likšana 1gb/t.m</t>
  </si>
  <si>
    <t>betons</t>
  </si>
  <si>
    <t>Melnzemes uzbēršana zālāju sējumiem 150mm</t>
  </si>
  <si>
    <t>Melnzeme</t>
  </si>
  <si>
    <t>Zālāju sējumu ierīkošana</t>
  </si>
  <si>
    <t>zālāju sēklas</t>
  </si>
  <si>
    <t>Elektrības skapju atvirzīšana</t>
  </si>
  <si>
    <t>Cokola siltināšana ar putupolistirola plātnēm stiprinot pie cokola virsmas ar meh.dībeļiem, l≤0,034 W/m×K,cietība min EPS 100, b=150mm, škidrās hidroizolācijas iestrāde uz bitumena bāzes, gruntēšana, armēšana ar stiklu škiedru sietu un krāsošana (aiz elektrības skapja)</t>
  </si>
  <si>
    <t>Jumta atjaunošanas darbi</t>
  </si>
  <si>
    <t>Parapetu paaugstināšana, parapetu detaļas pa jumta perimetru:</t>
  </si>
  <si>
    <t>* esošā cinkotā skārda apšuvuma noņemšana no paneļu sienu parapetiem (0,6mx122 m)</t>
  </si>
  <si>
    <t>* ārsienu parapetu augšējās virsmas attīrīšana mūra darbu veikšanai-parapetu paaugstināšanai</t>
  </si>
  <si>
    <t>* uz paneļu sienu parapeta uzklāt javas kārtu</t>
  </si>
  <si>
    <t>java</t>
  </si>
  <si>
    <t>* liekti metāla enkuri -4x40, l=750, s=600, parapeta skārda aplocīšanai, kop.l=0.75x205gb</t>
  </si>
  <si>
    <t>* jumta skārds parapetu apšūšanai pēc sienu siltināšanas (0,9x122 m +1,2x44 m)</t>
  </si>
  <si>
    <t>Skārds</t>
  </si>
  <si>
    <t>Jumt aapkalpošanas trošu montāža Ø8</t>
  </si>
  <si>
    <t>stiprinājuma enkuri pamatnē kmpl ar hermatizāciju</t>
  </si>
  <si>
    <t>kmpl</t>
  </si>
  <si>
    <t>ķīm masa</t>
  </si>
  <si>
    <t>hermētiķis</t>
  </si>
  <si>
    <t>vietas</t>
  </si>
  <si>
    <t>Bēniņu pārseguma siltināšana:</t>
  </si>
  <si>
    <t>* akmens vates siltinājums, (350mm λ≤0,041W/m×K t.sk. Sablīvēšanās koef, k=1,1, ieskaitot slīpinājumus</t>
  </si>
  <si>
    <t>Zibensaizsardzības esošo stiepļu taisnošana un labošana jumta zonā</t>
  </si>
  <si>
    <t>Kronšteins stieples montāžai uz jumta</t>
  </si>
  <si>
    <t>gb.*</t>
  </si>
  <si>
    <t>Zibensauzsardzības papildud labojumi</t>
  </si>
  <si>
    <t>Ieejas mezglu atjaunošanas darbi</t>
  </si>
  <si>
    <t>Lieveņu atjaunošana:</t>
  </si>
  <si>
    <t>Esošā betona lieveņa demontāža</t>
  </si>
  <si>
    <t>Rakšanas darbi jaunā lieveņa izveidošanai</t>
  </si>
  <si>
    <t>Esošās grunts noblietēšana</t>
  </si>
  <si>
    <t>Vidēji rupjas smilts sagatavojuma kārtas un pildījuma izveidošana, b=100mm</t>
  </si>
  <si>
    <t>smilts</t>
  </si>
  <si>
    <t>Lieveņa izveidošana no betona B20, F50, b=0,35m</t>
  </si>
  <si>
    <t>Betona pakāpienu montāža 0,15*2,2m</t>
  </si>
  <si>
    <t>Monolīts betons B15,F50</t>
  </si>
  <si>
    <t>Ø6 BpI siets 150×150</t>
  </si>
  <si>
    <t>Betona pakāpiens - slīpne ratiņu uzbrauktuvei 1m platumā ar atbilstoša augtuma līmeņa kopensāciju</t>
  </si>
  <si>
    <t>atbalstdetaļa</t>
  </si>
  <si>
    <t>Projektēta nerūsējošā tērauda marga, h=1m, l= 0.9 m</t>
  </si>
  <si>
    <t>ķīm enkuri Ø8×120mm</t>
  </si>
  <si>
    <t>Ieejas mezgla jumtiņu atjaunošana</t>
  </si>
  <si>
    <t>Esošās jumtiņa plātnes virsmas notīrīšana</t>
  </si>
  <si>
    <t>Cementa javas izlīdzinošās kārtas uzklāšana, b=20÷30 mm</t>
  </si>
  <si>
    <t>Bitumena ruļļmateriāla seguma ieklāšana, 2 kārtas. Augšējā kārta - b=4mm, apakšējā - b=2,5mm</t>
  </si>
  <si>
    <t>Ruberoids apakš.</t>
  </si>
  <si>
    <t>Ruberoids virsk.</t>
  </si>
  <si>
    <t>Gāze</t>
  </si>
  <si>
    <t>bal.</t>
  </si>
  <si>
    <t>Skārda lāseņa, b=400mm un papildus jumta ruļļu materiāla kārtas montēšana, b=400mm</t>
  </si>
  <si>
    <t>skārds</t>
  </si>
  <si>
    <t>Skrūves</t>
  </si>
  <si>
    <t>Plātnes malas apdare ar nosegskārdu, b=400mm, kas stiprināts ar apmales stiprinājuma detaļu</t>
  </si>
  <si>
    <t>Plātnes seguma un ārsienas saskarvietas izveidošana:</t>
  </si>
  <si>
    <t>Gropes izfrēzēšana mūra sienā, 0,05x0,05m un blīvējošas mastikas iepildīšana</t>
  </si>
  <si>
    <t>Mūra fragmenta virs plātnes seguma noklāšana ar hidroizolācijas sastāvu.</t>
  </si>
  <si>
    <t>hidroizolācija</t>
  </si>
  <si>
    <t>Plātnes apakšējās malas notīrīšana un gruntēšana</t>
  </si>
  <si>
    <t xml:space="preserve">Plātnes apakšējās virsmas izlīdzināšana ar smalkgraudainu špakteļjavu </t>
  </si>
  <si>
    <t xml:space="preserve">špakteļjava </t>
  </si>
  <si>
    <t xml:space="preserve">Plātnes apakšējās virsmas krāsošana ar uz akrila bāzes veidotu krāsu </t>
  </si>
  <si>
    <t>Balkonu jumtiņu montāža</t>
  </si>
  <si>
    <t>Jumtiņš, 3000×1000* alumīnija rāmī ar akrila iesegumu. Montējams atbilstoši ražotāja norādījumiem.</t>
  </si>
  <si>
    <t>Ar speciālajiem stiprinājiem caur siltumizolācijas slāni stiprinot pamatsienas plaknē ķīļenkuri M10x200, 1 gb</t>
  </si>
  <si>
    <t>ķim masa</t>
  </si>
  <si>
    <t>Apkures stāvvadu apšūšana</t>
  </si>
  <si>
    <t>Apkures stāvvadu apšūšanas krāsošana</t>
  </si>
  <si>
    <t>Ģipškartona karkasa krāsošana</t>
  </si>
  <si>
    <t>Špaktele</t>
  </si>
  <si>
    <t>Krāsa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</si>
</sst>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22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7.5"/>
      <color theme="1"/>
      <name val="Arial"/>
      <family val="2"/>
      <charset val="186"/>
    </font>
    <font>
      <sz val="10"/>
      <color theme="1"/>
      <name val="Calibri"/>
      <family val="2"/>
      <charset val="186"/>
    </font>
    <font>
      <sz val="7.5"/>
      <color rgb="FF000000"/>
      <name val="Arial"/>
      <family val="2"/>
      <charset val="186"/>
    </font>
    <font>
      <sz val="8"/>
      <color theme="1"/>
      <name val="Arial"/>
      <family val="2"/>
      <charset val="186"/>
    </font>
    <font>
      <sz val="8"/>
      <color rgb="FF000000"/>
      <name val="Arial"/>
      <family val="2"/>
      <charset val="186"/>
    </font>
    <font>
      <sz val="8"/>
      <color theme="1"/>
      <name val="Calibri"/>
      <family val="2"/>
      <charset val="186"/>
    </font>
    <font>
      <b/>
      <sz val="8"/>
      <color theme="1"/>
      <name val="Arial"/>
      <family val="2"/>
      <charset val="186"/>
    </font>
    <font>
      <b/>
      <i/>
      <u/>
      <sz val="8"/>
      <color theme="1"/>
      <name val="Arial"/>
      <family val="2"/>
      <charset val="186"/>
    </font>
    <font>
      <sz val="8"/>
      <color rgb="FFFF0000"/>
      <name val="Arial"/>
      <family val="2"/>
      <charset val="186"/>
    </font>
    <font>
      <sz val="7.5"/>
      <color rgb="FFFF0000"/>
      <name val="Arial"/>
      <family val="2"/>
      <charset val="186"/>
    </font>
    <font>
      <b/>
      <sz val="7.5"/>
      <color rgb="FF000000"/>
      <name val="Arial"/>
      <family val="2"/>
      <charset val="186"/>
    </font>
    <font>
      <b/>
      <sz val="7.5"/>
      <color rgb="FFFF0000"/>
      <name val="Arial"/>
      <family val="2"/>
      <charset val="186"/>
    </font>
    <font>
      <b/>
      <sz val="8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6EFCE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2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164" fontId="2" fillId="0" borderId="44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45" xfId="2" applyNumberFormat="1" applyFont="1" applyBorder="1" applyAlignment="1">
      <alignment horizontal="center" vertical="center"/>
    </xf>
    <xf numFmtId="164" fontId="1" fillId="0" borderId="43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1" fillId="0" borderId="6" xfId="0" applyFont="1" applyBorder="1" applyAlignment="1">
      <alignment wrapText="1"/>
    </xf>
    <xf numFmtId="0" fontId="7" fillId="2" borderId="0" xfId="0" applyFont="1" applyFill="1" applyAlignment="1">
      <alignment vertical="center"/>
    </xf>
    <xf numFmtId="0" fontId="8" fillId="2" borderId="0" xfId="0" applyFont="1" applyFill="1"/>
    <xf numFmtId="0" fontId="2" fillId="0" borderId="0" xfId="0" applyFont="1"/>
    <xf numFmtId="0" fontId="9" fillId="0" borderId="47" xfId="0" applyFont="1" applyBorder="1"/>
    <xf numFmtId="0" fontId="9" fillId="0" borderId="48" xfId="0" applyFont="1" applyBorder="1"/>
    <xf numFmtId="0" fontId="10" fillId="3" borderId="48" xfId="0" applyFont="1" applyFill="1" applyBorder="1"/>
    <xf numFmtId="0" fontId="11" fillId="0" borderId="48" xfId="0" applyFont="1" applyBorder="1"/>
    <xf numFmtId="0" fontId="9" fillId="0" borderId="52" xfId="0" applyFont="1" applyBorder="1"/>
    <xf numFmtId="0" fontId="9" fillId="0" borderId="48" xfId="0" applyFont="1" applyBorder="1" applyAlignment="1">
      <alignment wrapText="1"/>
    </xf>
    <xf numFmtId="164" fontId="1" fillId="0" borderId="53" xfId="2" applyNumberFormat="1" applyFont="1" applyBorder="1" applyAlignment="1">
      <alignment horizontal="center" vertical="center"/>
    </xf>
    <xf numFmtId="2" fontId="9" fillId="0" borderId="50" xfId="0" applyNumberFormat="1" applyFont="1" applyBorder="1"/>
    <xf numFmtId="0" fontId="12" fillId="0" borderId="48" xfId="0" applyFont="1" applyBorder="1"/>
    <xf numFmtId="0" fontId="13" fillId="0" borderId="48" xfId="0" applyFont="1" applyBorder="1"/>
    <xf numFmtId="0" fontId="14" fillId="0" borderId="48" xfId="0" applyFont="1" applyBorder="1"/>
    <xf numFmtId="0" fontId="15" fillId="0" borderId="48" xfId="0" applyFont="1" applyBorder="1"/>
    <xf numFmtId="0" fontId="12" fillId="0" borderId="48" xfId="0" applyFont="1" applyBorder="1" applyAlignment="1">
      <alignment horizontal="center"/>
    </xf>
    <xf numFmtId="0" fontId="14" fillId="0" borderId="48" xfId="0" applyFont="1" applyBorder="1" applyAlignment="1">
      <alignment horizontal="center"/>
    </xf>
    <xf numFmtId="2" fontId="10" fillId="3" borderId="50" xfId="0" applyNumberFormat="1" applyFont="1" applyFill="1" applyBorder="1"/>
    <xf numFmtId="0" fontId="15" fillId="0" borderId="48" xfId="0" applyFont="1" applyBorder="1" applyAlignment="1">
      <alignment wrapText="1"/>
    </xf>
    <xf numFmtId="0" fontId="12" fillId="0" borderId="48" xfId="0" applyFont="1" applyBorder="1" applyAlignment="1">
      <alignment wrapText="1"/>
    </xf>
    <xf numFmtId="2" fontId="1" fillId="0" borderId="45" xfId="0" applyNumberFormat="1" applyFont="1" applyBorder="1" applyAlignment="1">
      <alignment horizontal="center" vertical="center" wrapText="1"/>
    </xf>
    <xf numFmtId="0" fontId="16" fillId="0" borderId="48" xfId="0" applyFont="1" applyBorder="1"/>
    <xf numFmtId="0" fontId="9" fillId="0" borderId="54" xfId="0" applyFont="1" applyBorder="1"/>
    <xf numFmtId="0" fontId="1" fillId="0" borderId="0" xfId="0" applyFont="1" applyAlignment="1">
      <alignment horizontal="center"/>
    </xf>
    <xf numFmtId="0" fontId="11" fillId="0" borderId="48" xfId="0" applyFont="1" applyBorder="1" applyAlignment="1">
      <alignment wrapText="1"/>
    </xf>
    <xf numFmtId="0" fontId="9" fillId="0" borderId="50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 wrapText="1"/>
    </xf>
    <xf numFmtId="0" fontId="18" fillId="0" borderId="50" xfId="0" applyFont="1" applyBorder="1" applyAlignment="1">
      <alignment horizontal="center" vertical="center"/>
    </xf>
    <xf numFmtId="0" fontId="9" fillId="0" borderId="48" xfId="0" applyFont="1" applyBorder="1" applyAlignment="1">
      <alignment vertical="center" wrapText="1"/>
    </xf>
    <xf numFmtId="0" fontId="9" fillId="0" borderId="47" xfId="0" applyFont="1" applyBorder="1" applyAlignment="1">
      <alignment horizontal="center"/>
    </xf>
    <xf numFmtId="0" fontId="10" fillId="3" borderId="48" xfId="0" applyFont="1" applyFill="1" applyBorder="1" applyAlignment="1">
      <alignment horizontal="center"/>
    </xf>
    <xf numFmtId="0" fontId="9" fillId="4" borderId="47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9" fontId="1" fillId="0" borderId="0" xfId="0" applyNumberFormat="1" applyFont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0" fillId="3" borderId="47" xfId="0" applyFont="1" applyFill="1" applyBorder="1" applyAlignment="1">
      <alignment horizontal="center"/>
    </xf>
    <xf numFmtId="0" fontId="19" fillId="0" borderId="48" xfId="0" applyFont="1" applyBorder="1"/>
    <xf numFmtId="0" fontId="18" fillId="0" borderId="48" xfId="0" applyFont="1" applyBorder="1"/>
    <xf numFmtId="0" fontId="18" fillId="4" borderId="47" xfId="0" applyFont="1" applyFill="1" applyBorder="1" applyAlignment="1">
      <alignment horizontal="center"/>
    </xf>
    <xf numFmtId="0" fontId="20" fillId="0" borderId="48" xfId="0" applyFont="1" applyBorder="1" applyAlignment="1">
      <alignment wrapText="1"/>
    </xf>
    <xf numFmtId="164" fontId="21" fillId="0" borderId="29" xfId="0" applyNumberFormat="1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0" borderId="48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0" xfId="0" applyFont="1" applyAlignment="1">
      <alignment horizontal="center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9" fillId="0" borderId="51" xfId="0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2" fontId="9" fillId="0" borderId="50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14" fillId="0" borderId="48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2" fontId="10" fillId="3" borderId="50" xfId="0" applyNumberFormat="1" applyFont="1" applyFill="1" applyBorder="1" applyAlignment="1">
      <alignment horizontal="center" vertical="center"/>
    </xf>
    <xf numFmtId="2" fontId="9" fillId="0" borderId="50" xfId="0" applyNumberFormat="1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48" xfId="0" applyFont="1" applyBorder="1" applyAlignment="1">
      <alignment horizontal="right"/>
    </xf>
    <xf numFmtId="0" fontId="12" fillId="3" borderId="48" xfId="0" applyFont="1" applyFill="1" applyBorder="1" applyAlignment="1">
      <alignment horizontal="center"/>
    </xf>
    <xf numFmtId="2" fontId="12" fillId="0" borderId="48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41" xfId="0" applyNumberFormat="1" applyFont="1" applyBorder="1" applyAlignment="1">
      <alignment horizontal="left"/>
    </xf>
    <xf numFmtId="164" fontId="1" fillId="0" borderId="39" xfId="0" applyNumberFormat="1" applyFont="1" applyBorder="1" applyAlignment="1">
      <alignment horizontal="center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0" fontId="2" fillId="0" borderId="55" xfId="3" applyFont="1" applyBorder="1" applyAlignment="1">
      <alignment horizontal="right" wrapText="1"/>
    </xf>
    <xf numFmtId="0" fontId="2" fillId="0" borderId="56" xfId="3" applyFont="1" applyBorder="1" applyAlignment="1">
      <alignment horizontal="right" wrapText="1"/>
    </xf>
    <xf numFmtId="0" fontId="1" fillId="0" borderId="27" xfId="0" applyFont="1" applyBorder="1" applyAlignment="1">
      <alignment horizontal="center" vertical="center" textRotation="90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textRotation="90"/>
    </xf>
    <xf numFmtId="0" fontId="1" fillId="0" borderId="28" xfId="0" applyFont="1" applyBorder="1" applyAlignment="1">
      <alignment horizontal="center" vertical="center" textRotation="90" wrapText="1"/>
    </xf>
  </cellXfs>
  <cellStyles count="4">
    <cellStyle name="Normal 2" xfId="2" xr:uid="{7728D04F-492C-44E8-B42B-2D52765FDA4E}"/>
    <cellStyle name="Parasts" xfId="0" builtinId="0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47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/>
  <dimension ref="A2:C33"/>
  <sheetViews>
    <sheetView view="pageBreakPreview" zoomScaleNormal="100" zoomScaleSheetLayoutView="100" workbookViewId="0">
      <selection activeCell="C18" sqref="C18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129" t="s">
        <v>0</v>
      </c>
    </row>
    <row r="3" spans="1:3" x14ac:dyDescent="0.2">
      <c r="A3" s="129"/>
      <c r="B3" s="2"/>
      <c r="C3" s="2"/>
    </row>
    <row r="4" spans="1:3" x14ac:dyDescent="0.2">
      <c r="B4" s="157" t="s">
        <v>1</v>
      </c>
      <c r="C4" s="157"/>
    </row>
    <row r="5" spans="1:3" x14ac:dyDescent="0.2">
      <c r="A5" s="129"/>
      <c r="B5" s="129"/>
      <c r="C5" s="129"/>
    </row>
    <row r="6" spans="1:3" x14ac:dyDescent="0.2">
      <c r="C6" s="126" t="s">
        <v>2</v>
      </c>
    </row>
    <row r="8" spans="1:3" x14ac:dyDescent="0.2">
      <c r="B8" s="158" t="s">
        <v>3</v>
      </c>
      <c r="C8" s="158"/>
    </row>
    <row r="11" spans="1:3" x14ac:dyDescent="0.2">
      <c r="B11" s="129" t="s">
        <v>4</v>
      </c>
    </row>
    <row r="12" spans="1:3" x14ac:dyDescent="0.2">
      <c r="B12" s="125" t="s">
        <v>5</v>
      </c>
    </row>
    <row r="13" spans="1:3" x14ac:dyDescent="0.2">
      <c r="A13" s="126" t="s">
        <v>6</v>
      </c>
      <c r="B13" s="66" t="s">
        <v>7</v>
      </c>
      <c r="C13" s="66"/>
    </row>
    <row r="14" spans="1:3" ht="22.5" x14ac:dyDescent="0.2">
      <c r="A14" s="126" t="s">
        <v>8</v>
      </c>
      <c r="B14" s="66" t="s">
        <v>9</v>
      </c>
      <c r="C14" s="66"/>
    </row>
    <row r="15" spans="1:3" x14ac:dyDescent="0.2">
      <c r="A15" s="126" t="s">
        <v>10</v>
      </c>
      <c r="B15" s="65" t="s">
        <v>11</v>
      </c>
      <c r="C15" s="65"/>
    </row>
    <row r="16" spans="1:3" x14ac:dyDescent="0.2">
      <c r="A16" s="126" t="s">
        <v>12</v>
      </c>
      <c r="B16" s="64" t="s">
        <v>13</v>
      </c>
      <c r="C16" s="64"/>
    </row>
    <row r="17" spans="1:3" ht="12" thickBot="1" x14ac:dyDescent="0.25"/>
    <row r="18" spans="1:3" x14ac:dyDescent="0.2">
      <c r="A18" s="3" t="s">
        <v>14</v>
      </c>
      <c r="B18" s="4" t="s">
        <v>15</v>
      </c>
      <c r="C18" s="5" t="s">
        <v>16</v>
      </c>
    </row>
    <row r="19" spans="1:3" ht="23.25" thickBot="1" x14ac:dyDescent="0.25">
      <c r="A19" s="68">
        <v>1</v>
      </c>
      <c r="B19" s="77" t="s">
        <v>17</v>
      </c>
      <c r="C19" s="6">
        <f>'Kops a'!E28</f>
        <v>0</v>
      </c>
    </row>
    <row r="20" spans="1:3" ht="12" thickBot="1" x14ac:dyDescent="0.25">
      <c r="A20" s="7"/>
      <c r="B20" s="8" t="s">
        <v>18</v>
      </c>
      <c r="C20" s="9">
        <f>SUM(C19:C19)</f>
        <v>0</v>
      </c>
    </row>
    <row r="21" spans="1:3" ht="12" thickBot="1" x14ac:dyDescent="0.25">
      <c r="B21" s="128"/>
      <c r="C21" s="10"/>
    </row>
    <row r="22" spans="1:3" ht="12" thickBot="1" x14ac:dyDescent="0.25">
      <c r="A22" s="159" t="s">
        <v>19</v>
      </c>
      <c r="B22" s="160"/>
      <c r="C22" s="11">
        <f>ROUND(C20*21%,2)</f>
        <v>0</v>
      </c>
    </row>
    <row r="25" spans="1:3" x14ac:dyDescent="0.2">
      <c r="A25" s="1" t="s">
        <v>20</v>
      </c>
      <c r="B25" s="161"/>
      <c r="C25" s="161"/>
    </row>
    <row r="26" spans="1:3" x14ac:dyDescent="0.2">
      <c r="B26" s="156" t="s">
        <v>21</v>
      </c>
      <c r="C26" s="156"/>
    </row>
    <row r="28" spans="1:3" x14ac:dyDescent="0.2">
      <c r="A28" s="1" t="s">
        <v>22</v>
      </c>
      <c r="B28" s="12"/>
      <c r="C28" s="12"/>
    </row>
    <row r="29" spans="1:3" x14ac:dyDescent="0.2">
      <c r="A29" s="12"/>
      <c r="B29" s="12"/>
      <c r="C29" s="12"/>
    </row>
    <row r="30" spans="1:3" x14ac:dyDescent="0.2">
      <c r="A30" s="1" t="s">
        <v>23</v>
      </c>
    </row>
    <row r="32" spans="1:3" x14ac:dyDescent="0.2">
      <c r="A32" s="80" t="s">
        <v>24</v>
      </c>
    </row>
    <row r="33" spans="1:1" x14ac:dyDescent="0.2">
      <c r="A33" s="80" t="s">
        <v>25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146" priority="9" operator="equal">
      <formula>0</formula>
    </cfRule>
  </conditionalFormatting>
  <conditionalFormatting sqref="B13:B16">
    <cfRule type="cellIs" dxfId="145" priority="8" operator="equal">
      <formula>0</formula>
    </cfRule>
  </conditionalFormatting>
  <conditionalFormatting sqref="B19">
    <cfRule type="cellIs" dxfId="144" priority="7" operator="equal">
      <formula>0</formula>
    </cfRule>
  </conditionalFormatting>
  <conditionalFormatting sqref="B28">
    <cfRule type="cellIs" dxfId="143" priority="5" operator="equal">
      <formula>0</formula>
    </cfRule>
  </conditionalFormatting>
  <conditionalFormatting sqref="B25:C25">
    <cfRule type="cellIs" dxfId="142" priority="3" operator="equal">
      <formula>0</formula>
    </cfRule>
  </conditionalFormatting>
  <conditionalFormatting sqref="A19">
    <cfRule type="cellIs" dxfId="141" priority="2" operator="equal">
      <formula>0</formula>
    </cfRule>
  </conditionalFormatting>
  <conditionalFormatting sqref="A30">
    <cfRule type="containsText" dxfId="140" priority="1" operator="containsText" text="Tāme sastādīta 20__. gada __. _________">
      <formula>NOT(ISERROR(SEARCH("Tāme sastādīta 20__. gada __. _________",A30)))</formula>
    </cfRule>
  </conditionalFormatting>
  <pageMargins left="0" right="0" top="0.78740157480314965" bottom="0" header="0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/>
  <dimension ref="A1:I49"/>
  <sheetViews>
    <sheetView view="pageBreakPreview" zoomScaleNormal="100" zoomScaleSheetLayoutView="100" workbookViewId="0">
      <selection activeCell="C18" sqref="C18:D18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9" width="17.7109375" style="1" customWidth="1"/>
    <col min="10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126"/>
      <c r="G1" s="158"/>
      <c r="H1" s="158"/>
      <c r="I1" s="158"/>
    </row>
    <row r="2" spans="1:9" x14ac:dyDescent="0.2">
      <c r="A2" s="198" t="s">
        <v>26</v>
      </c>
      <c r="B2" s="198"/>
      <c r="C2" s="198"/>
      <c r="D2" s="198"/>
      <c r="E2" s="198"/>
      <c r="F2" s="198"/>
      <c r="G2" s="198"/>
      <c r="H2" s="198"/>
      <c r="I2" s="198"/>
    </row>
    <row r="3" spans="1:9" x14ac:dyDescent="0.2">
      <c r="A3" s="129"/>
      <c r="B3" s="129"/>
      <c r="C3" s="129"/>
      <c r="D3" s="129"/>
      <c r="E3" s="129" t="s">
        <v>27</v>
      </c>
      <c r="F3" s="129"/>
      <c r="G3" s="129"/>
      <c r="H3" s="129"/>
      <c r="I3" s="129"/>
    </row>
    <row r="4" spans="1:9" x14ac:dyDescent="0.2">
      <c r="A4" s="129"/>
      <c r="B4" s="129"/>
      <c r="C4" s="199" t="s">
        <v>28</v>
      </c>
      <c r="D4" s="199"/>
      <c r="E4" s="199"/>
      <c r="F4" s="199"/>
      <c r="G4" s="199"/>
      <c r="H4" s="199"/>
      <c r="I4" s="199"/>
    </row>
    <row r="5" spans="1:9" ht="11.25" customHeight="1" x14ac:dyDescent="0.2">
      <c r="A5" s="69"/>
      <c r="B5" s="69"/>
      <c r="C5" s="201" t="s">
        <v>5</v>
      </c>
      <c r="D5" s="201"/>
      <c r="E5" s="201"/>
      <c r="F5" s="201"/>
      <c r="G5" s="201"/>
      <c r="H5" s="201"/>
      <c r="I5" s="201"/>
    </row>
    <row r="6" spans="1:9" x14ac:dyDescent="0.2">
      <c r="A6" s="197" t="s">
        <v>29</v>
      </c>
      <c r="B6" s="197"/>
      <c r="C6" s="197"/>
      <c r="D6" s="200" t="str">
        <f>'Kopt a'!B13</f>
        <v>Daudzdzīvokļu dzīvojamā ēka</v>
      </c>
      <c r="E6" s="200"/>
      <c r="F6" s="200"/>
      <c r="G6" s="200"/>
      <c r="H6" s="200"/>
      <c r="I6" s="200"/>
    </row>
    <row r="7" spans="1:9" x14ac:dyDescent="0.2">
      <c r="A7" s="197" t="s">
        <v>8</v>
      </c>
      <c r="B7" s="197"/>
      <c r="C7" s="197"/>
      <c r="D7" s="195" t="str">
        <f>'Kopt a'!B14</f>
        <v>Daudzdzīvokļu dzīvojamās ēkas energoefektivitātes paaugstināšanas pasākumi</v>
      </c>
      <c r="E7" s="195"/>
      <c r="F7" s="195"/>
      <c r="G7" s="195"/>
      <c r="H7" s="195"/>
      <c r="I7" s="195"/>
    </row>
    <row r="8" spans="1:9" x14ac:dyDescent="0.2">
      <c r="A8" s="194" t="s">
        <v>30</v>
      </c>
      <c r="B8" s="194"/>
      <c r="C8" s="194"/>
      <c r="D8" s="195" t="str">
        <f>'Kopt a'!B15</f>
        <v>Viršu iela 1, Liepāja</v>
      </c>
      <c r="E8" s="195"/>
      <c r="F8" s="195"/>
      <c r="G8" s="195"/>
      <c r="H8" s="195"/>
      <c r="I8" s="195"/>
    </row>
    <row r="9" spans="1:9" x14ac:dyDescent="0.2">
      <c r="A9" s="194" t="s">
        <v>31</v>
      </c>
      <c r="B9" s="194"/>
      <c r="C9" s="194"/>
      <c r="D9" s="195" t="str">
        <f>'Kopt a'!B16</f>
        <v>EA-16-16</v>
      </c>
      <c r="E9" s="195"/>
      <c r="F9" s="195"/>
      <c r="G9" s="195"/>
      <c r="H9" s="195"/>
      <c r="I9" s="195"/>
    </row>
    <row r="10" spans="1:9" x14ac:dyDescent="0.2">
      <c r="C10" s="126" t="s">
        <v>32</v>
      </c>
      <c r="D10" s="196">
        <f>E26</f>
        <v>0</v>
      </c>
      <c r="E10" s="196"/>
      <c r="F10" s="67"/>
      <c r="G10" s="67"/>
      <c r="H10" s="67"/>
      <c r="I10" s="67"/>
    </row>
    <row r="11" spans="1:9" x14ac:dyDescent="0.2">
      <c r="C11" s="126" t="s">
        <v>33</v>
      </c>
      <c r="D11" s="196">
        <f>I22</f>
        <v>0</v>
      </c>
      <c r="E11" s="196"/>
      <c r="F11" s="67"/>
      <c r="G11" s="67"/>
      <c r="H11" s="67"/>
      <c r="I11" s="67"/>
    </row>
    <row r="12" spans="1:9" ht="12" thickBot="1" x14ac:dyDescent="0.25">
      <c r="F12" s="130"/>
      <c r="G12" s="130"/>
      <c r="H12" s="130"/>
      <c r="I12" s="130"/>
    </row>
    <row r="13" spans="1:9" x14ac:dyDescent="0.2">
      <c r="A13" s="178" t="s">
        <v>34</v>
      </c>
      <c r="B13" s="180" t="s">
        <v>35</v>
      </c>
      <c r="C13" s="182" t="s">
        <v>36</v>
      </c>
      <c r="D13" s="183"/>
      <c r="E13" s="186" t="s">
        <v>37</v>
      </c>
      <c r="F13" s="190" t="s">
        <v>38</v>
      </c>
      <c r="G13" s="191"/>
      <c r="H13" s="191"/>
      <c r="I13" s="192" t="s">
        <v>39</v>
      </c>
    </row>
    <row r="14" spans="1:9" ht="12" thickBot="1" x14ac:dyDescent="0.25">
      <c r="A14" s="179"/>
      <c r="B14" s="181"/>
      <c r="C14" s="184"/>
      <c r="D14" s="185"/>
      <c r="E14" s="187"/>
      <c r="F14" s="13" t="s">
        <v>40</v>
      </c>
      <c r="G14" s="14" t="s">
        <v>41</v>
      </c>
      <c r="H14" s="14" t="s">
        <v>42</v>
      </c>
      <c r="I14" s="193"/>
    </row>
    <row r="15" spans="1:9" x14ac:dyDescent="0.2">
      <c r="A15" s="62">
        <v>1</v>
      </c>
      <c r="B15" s="18" t="str">
        <f>IF(A15=0,0,CONCATENATE("Lt-",A15))</f>
        <v>Lt-1</v>
      </c>
      <c r="C15" s="188" t="str">
        <f>'1a'!C2:I2</f>
        <v>Ārsienu siltināšanas darbi</v>
      </c>
      <c r="D15" s="189"/>
      <c r="E15" s="48">
        <f>'1a'!P44</f>
        <v>0</v>
      </c>
      <c r="F15" s="43">
        <f>'1a'!M44</f>
        <v>0</v>
      </c>
      <c r="G15" s="44">
        <f>'1a'!N44</f>
        <v>0</v>
      </c>
      <c r="H15" s="44">
        <f>'1a'!O44</f>
        <v>0</v>
      </c>
      <c r="I15" s="45">
        <f>'1a'!L44</f>
        <v>0</v>
      </c>
    </row>
    <row r="16" spans="1:9" x14ac:dyDescent="0.2">
      <c r="A16" s="62">
        <v>2</v>
      </c>
      <c r="B16" s="19" t="str">
        <f>IF(A16=0,0,CONCATENATE("Lt-",A16))</f>
        <v>Lt-2</v>
      </c>
      <c r="C16" s="162" t="str">
        <f>'2a'!C2:I2</f>
        <v>Logu nomaiņa</v>
      </c>
      <c r="D16" s="163"/>
      <c r="E16" s="49">
        <f>'2a'!P26</f>
        <v>0</v>
      </c>
      <c r="F16" s="36">
        <f>'2a'!M26</f>
        <v>0</v>
      </c>
      <c r="G16" s="46">
        <f>'2a'!N26</f>
        <v>0</v>
      </c>
      <c r="H16" s="46">
        <f>'2a'!O26</f>
        <v>0</v>
      </c>
      <c r="I16" s="47">
        <f>'2a'!L26</f>
        <v>0</v>
      </c>
    </row>
    <row r="17" spans="1:9" x14ac:dyDescent="0.2">
      <c r="A17" s="63">
        <v>3</v>
      </c>
      <c r="B17" s="19" t="str">
        <f t="shared" ref="B17:B21" si="0">IF(A17=0,0,CONCATENATE("Lt-",A17))</f>
        <v>Lt-3</v>
      </c>
      <c r="C17" s="162" t="str">
        <f>'3a'!C2:I2</f>
        <v>Cokola siltināšanas darbi</v>
      </c>
      <c r="D17" s="163"/>
      <c r="E17" s="50">
        <f>'3a'!P34</f>
        <v>0</v>
      </c>
      <c r="F17" s="36">
        <f>'3a'!M34</f>
        <v>0</v>
      </c>
      <c r="G17" s="46">
        <f>'3a'!N34</f>
        <v>0</v>
      </c>
      <c r="H17" s="46">
        <f>'3a'!O34</f>
        <v>0</v>
      </c>
      <c r="I17" s="47">
        <f>'3a'!L34</f>
        <v>0</v>
      </c>
    </row>
    <row r="18" spans="1:9" ht="11.25" customHeight="1" x14ac:dyDescent="0.2">
      <c r="A18" s="63">
        <v>4</v>
      </c>
      <c r="B18" s="19" t="str">
        <f t="shared" si="0"/>
        <v>Lt-4</v>
      </c>
      <c r="C18" s="162" t="str">
        <f>'4a'!C2:I2</f>
        <v>Jumta atjaunošanas darbi</v>
      </c>
      <c r="D18" s="163"/>
      <c r="E18" s="50">
        <f>'4a'!P32</f>
        <v>0</v>
      </c>
      <c r="F18" s="36">
        <f>'4a'!M32</f>
        <v>0</v>
      </c>
      <c r="G18" s="46">
        <f>'4a'!N32</f>
        <v>0</v>
      </c>
      <c r="H18" s="46">
        <f>'4a'!O32</f>
        <v>0</v>
      </c>
      <c r="I18" s="47">
        <f>'4a'!L32</f>
        <v>0</v>
      </c>
    </row>
    <row r="19" spans="1:9" x14ac:dyDescent="0.2">
      <c r="A19" s="63">
        <v>5</v>
      </c>
      <c r="B19" s="19" t="str">
        <f t="shared" si="0"/>
        <v>Lt-5</v>
      </c>
      <c r="C19" s="162" t="str">
        <f>'5a'!C2:I2</f>
        <v>Ieejas mezglu atjaunošanas darbi</v>
      </c>
      <c r="D19" s="163"/>
      <c r="E19" s="50">
        <f>'5a'!P55</f>
        <v>0</v>
      </c>
      <c r="F19" s="36">
        <f>'5a'!M55</f>
        <v>0</v>
      </c>
      <c r="G19" s="46">
        <f>'5a'!N55</f>
        <v>0</v>
      </c>
      <c r="H19" s="46">
        <f>'5a'!O55</f>
        <v>0</v>
      </c>
      <c r="I19" s="47">
        <f>'5a'!L55</f>
        <v>0</v>
      </c>
    </row>
    <row r="20" spans="1:9" x14ac:dyDescent="0.2">
      <c r="A20" s="63">
        <v>6</v>
      </c>
      <c r="B20" s="19" t="str">
        <f t="shared" si="0"/>
        <v>Lt-6</v>
      </c>
      <c r="C20" s="162" t="str">
        <f>'6a'!C2:I2</f>
        <v>Balkonu jumtiņu montāža</v>
      </c>
      <c r="D20" s="163"/>
      <c r="E20" s="50">
        <f>'6a'!P17</f>
        <v>0</v>
      </c>
      <c r="F20" s="36">
        <f>'6a'!M17</f>
        <v>0</v>
      </c>
      <c r="G20" s="46">
        <f>'6a'!N17</f>
        <v>0</v>
      </c>
      <c r="H20" s="46">
        <f>'6a'!O17</f>
        <v>0</v>
      </c>
      <c r="I20" s="47">
        <f>'6a'!L17</f>
        <v>0</v>
      </c>
    </row>
    <row r="21" spans="1:9" x14ac:dyDescent="0.2">
      <c r="A21" s="63">
        <v>7</v>
      </c>
      <c r="B21" s="19" t="str">
        <f t="shared" si="0"/>
        <v>Lt-7</v>
      </c>
      <c r="C21" s="162" t="str">
        <f>'7a'!C2:I2</f>
        <v>Apkures stāvvadu apšūšana</v>
      </c>
      <c r="D21" s="163"/>
      <c r="E21" s="50">
        <f>'7a'!P19</f>
        <v>0</v>
      </c>
      <c r="F21" s="36">
        <f>'7a'!M19</f>
        <v>0</v>
      </c>
      <c r="G21" s="46">
        <f>'7a'!N19</f>
        <v>0</v>
      </c>
      <c r="H21" s="46">
        <f>'7a'!O19</f>
        <v>0</v>
      </c>
      <c r="I21" s="47">
        <f>'7a'!L19</f>
        <v>0</v>
      </c>
    </row>
    <row r="22" spans="1:9" x14ac:dyDescent="0.2">
      <c r="A22" s="164" t="s">
        <v>43</v>
      </c>
      <c r="B22" s="165"/>
      <c r="C22" s="165"/>
      <c r="D22" s="165"/>
      <c r="E22" s="31">
        <f>SUM(E15:E21)</f>
        <v>0</v>
      </c>
      <c r="F22" s="30">
        <f>SUM(F15:F21)</f>
        <v>0</v>
      </c>
      <c r="G22" s="30">
        <f>SUM(G15:G21)</f>
        <v>0</v>
      </c>
      <c r="H22" s="30">
        <f>SUM(H15:H21)</f>
        <v>0</v>
      </c>
      <c r="I22" s="31">
        <f>SUM(I15:I21)</f>
        <v>0</v>
      </c>
    </row>
    <row r="23" spans="1:9" x14ac:dyDescent="0.2">
      <c r="A23" s="166" t="s">
        <v>44</v>
      </c>
      <c r="B23" s="167"/>
      <c r="C23" s="168"/>
      <c r="D23" s="59"/>
      <c r="E23" s="32">
        <f>ROUND(E22*$D23,2)</f>
        <v>0</v>
      </c>
      <c r="F23" s="33"/>
      <c r="G23" s="33"/>
      <c r="H23" s="33"/>
      <c r="I23" s="33"/>
    </row>
    <row r="24" spans="1:9" x14ac:dyDescent="0.2">
      <c r="A24" s="169" t="s">
        <v>45</v>
      </c>
      <c r="B24" s="170"/>
      <c r="C24" s="171"/>
      <c r="D24" s="60"/>
      <c r="E24" s="34">
        <f>ROUND(E23*$D24,2)</f>
        <v>0</v>
      </c>
      <c r="F24" s="33"/>
      <c r="G24" s="33"/>
      <c r="H24" s="33"/>
      <c r="I24" s="33"/>
    </row>
    <row r="25" spans="1:9" x14ac:dyDescent="0.2">
      <c r="A25" s="172" t="s">
        <v>46</v>
      </c>
      <c r="B25" s="173"/>
      <c r="C25" s="174"/>
      <c r="D25" s="61"/>
      <c r="E25" s="34">
        <f>ROUND(E22*$D25,2)</f>
        <v>0</v>
      </c>
      <c r="F25" s="33"/>
      <c r="G25" s="33"/>
      <c r="H25" s="33"/>
      <c r="I25" s="33"/>
    </row>
    <row r="26" spans="1:9" ht="12" thickBot="1" x14ac:dyDescent="0.25">
      <c r="A26" s="175" t="s">
        <v>47</v>
      </c>
      <c r="B26" s="176"/>
      <c r="C26" s="177"/>
      <c r="D26" s="16"/>
      <c r="E26" s="35">
        <f>SUM(E22:E25)-E24</f>
        <v>0</v>
      </c>
      <c r="F26" s="33"/>
      <c r="G26" s="33"/>
      <c r="H26" s="33"/>
      <c r="I26" s="33"/>
    </row>
    <row r="27" spans="1:9" ht="12" thickBot="1" x14ac:dyDescent="0.25">
      <c r="C27" s="127" t="s">
        <v>48</v>
      </c>
      <c r="D27" s="41">
        <v>0.02</v>
      </c>
      <c r="G27" s="15"/>
    </row>
    <row r="28" spans="1:9" ht="12" thickBot="1" x14ac:dyDescent="0.25">
      <c r="C28" s="127" t="s">
        <v>49</v>
      </c>
      <c r="D28" s="12"/>
      <c r="E28" s="12"/>
      <c r="F28" s="17"/>
      <c r="G28" s="17"/>
      <c r="H28" s="17"/>
      <c r="I28" s="17"/>
    </row>
    <row r="31" spans="1:9" x14ac:dyDescent="0.2">
      <c r="A31" s="1" t="s">
        <v>20</v>
      </c>
      <c r="B31" s="12"/>
      <c r="C31" s="161"/>
      <c r="D31" s="161"/>
      <c r="E31" s="161"/>
      <c r="F31" s="161"/>
      <c r="G31" s="161"/>
      <c r="H31" s="161"/>
    </row>
    <row r="32" spans="1:9" x14ac:dyDescent="0.2">
      <c r="A32" s="12"/>
      <c r="B32" s="12"/>
      <c r="C32" s="156" t="s">
        <v>21</v>
      </c>
      <c r="D32" s="156"/>
      <c r="E32" s="156"/>
      <c r="F32" s="156"/>
      <c r="G32" s="156"/>
      <c r="H32" s="156"/>
    </row>
    <row r="33" spans="1:8" x14ac:dyDescent="0.2">
      <c r="A33" s="12"/>
      <c r="B33" s="12"/>
      <c r="C33" s="12"/>
      <c r="D33" s="12"/>
      <c r="E33" s="12"/>
      <c r="F33" s="12"/>
      <c r="G33" s="12"/>
      <c r="H33" s="12"/>
    </row>
    <row r="34" spans="1:8" x14ac:dyDescent="0.2">
      <c r="A34" s="70" t="str">
        <f>'Kopt a'!A30</f>
        <v>Tāme sastādīta 20__. gada __. _________</v>
      </c>
      <c r="B34" s="71"/>
      <c r="C34" s="71"/>
      <c r="D34" s="71"/>
      <c r="F34" s="12"/>
      <c r="G34" s="12"/>
      <c r="H34" s="12"/>
    </row>
    <row r="35" spans="1:8" x14ac:dyDescent="0.2">
      <c r="A35" s="12"/>
      <c r="B35" s="12"/>
      <c r="C35" s="12"/>
      <c r="D35" s="12"/>
      <c r="E35" s="12"/>
      <c r="F35" s="12"/>
      <c r="G35" s="12"/>
      <c r="H35" s="12"/>
    </row>
    <row r="36" spans="1:8" x14ac:dyDescent="0.2">
      <c r="A36" s="1" t="s">
        <v>50</v>
      </c>
      <c r="B36" s="12"/>
      <c r="C36" s="161"/>
      <c r="D36" s="161"/>
      <c r="E36" s="161"/>
      <c r="F36" s="161"/>
      <c r="G36" s="161"/>
      <c r="H36" s="161"/>
    </row>
    <row r="37" spans="1:8" x14ac:dyDescent="0.2">
      <c r="A37" s="12"/>
      <c r="B37" s="12"/>
      <c r="C37" s="156" t="s">
        <v>21</v>
      </c>
      <c r="D37" s="156"/>
      <c r="E37" s="156"/>
      <c r="F37" s="156"/>
      <c r="G37" s="156"/>
      <c r="H37" s="156"/>
    </row>
    <row r="38" spans="1:8" x14ac:dyDescent="0.2">
      <c r="A38" s="12"/>
      <c r="B38" s="12"/>
      <c r="C38" s="12"/>
      <c r="D38" s="12"/>
      <c r="E38" s="12"/>
      <c r="F38" s="12"/>
      <c r="G38" s="12"/>
      <c r="H38" s="12"/>
    </row>
    <row r="39" spans="1:8" x14ac:dyDescent="0.2">
      <c r="A39" s="70" t="s">
        <v>22</v>
      </c>
      <c r="B39" s="71"/>
      <c r="C39" s="76"/>
      <c r="D39" s="71"/>
      <c r="F39" s="12"/>
      <c r="G39" s="12"/>
      <c r="H39" s="12"/>
    </row>
    <row r="49" spans="5:9" x14ac:dyDescent="0.2">
      <c r="E49" s="15"/>
      <c r="F49" s="15"/>
      <c r="G49" s="15"/>
      <c r="H49" s="15"/>
      <c r="I49" s="15"/>
    </row>
  </sheetData>
  <mergeCells count="36">
    <mergeCell ref="A7:C7"/>
    <mergeCell ref="D7:I7"/>
    <mergeCell ref="G1:I1"/>
    <mergeCell ref="A2:I2"/>
    <mergeCell ref="C4:I4"/>
    <mergeCell ref="A6:C6"/>
    <mergeCell ref="D6:I6"/>
    <mergeCell ref="C5:I5"/>
    <mergeCell ref="F13:H13"/>
    <mergeCell ref="I13:I14"/>
    <mergeCell ref="A8:C8"/>
    <mergeCell ref="D8:I8"/>
    <mergeCell ref="A9:C9"/>
    <mergeCell ref="D9:I9"/>
    <mergeCell ref="D10:E10"/>
    <mergeCell ref="D11:E11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C21:D21"/>
    <mergeCell ref="C31:H31"/>
    <mergeCell ref="C32:H32"/>
    <mergeCell ref="C36:H36"/>
    <mergeCell ref="C37:H37"/>
    <mergeCell ref="A22:D22"/>
    <mergeCell ref="A23:C23"/>
    <mergeCell ref="A24:C24"/>
    <mergeCell ref="A25:C25"/>
    <mergeCell ref="A26:C26"/>
  </mergeCells>
  <conditionalFormatting sqref="E22:I22">
    <cfRule type="cellIs" dxfId="139" priority="19" operator="equal">
      <formula>0</formula>
    </cfRule>
  </conditionalFormatting>
  <conditionalFormatting sqref="D10:E11">
    <cfRule type="cellIs" dxfId="138" priority="18" operator="equal">
      <formula>0</formula>
    </cfRule>
  </conditionalFormatting>
  <conditionalFormatting sqref="E15 C15:D21 E23:E26 I15:I21">
    <cfRule type="cellIs" dxfId="137" priority="16" operator="equal">
      <formula>0</formula>
    </cfRule>
  </conditionalFormatting>
  <conditionalFormatting sqref="D23:D25">
    <cfRule type="cellIs" dxfId="136" priority="14" operator="equal">
      <formula>0</formula>
    </cfRule>
  </conditionalFormatting>
  <conditionalFormatting sqref="C36:H36">
    <cfRule type="cellIs" dxfId="135" priority="11" operator="equal">
      <formula>0</formula>
    </cfRule>
  </conditionalFormatting>
  <conditionalFormatting sqref="C31:H31">
    <cfRule type="cellIs" dxfId="134" priority="10" operator="equal">
      <formula>0</formula>
    </cfRule>
  </conditionalFormatting>
  <conditionalFormatting sqref="E15:E21">
    <cfRule type="cellIs" dxfId="133" priority="8" operator="equal">
      <formula>0</formula>
    </cfRule>
  </conditionalFormatting>
  <conditionalFormatting sqref="F15:I21">
    <cfRule type="cellIs" dxfId="132" priority="7" operator="equal">
      <formula>0</formula>
    </cfRule>
  </conditionalFormatting>
  <conditionalFormatting sqref="D6:I9">
    <cfRule type="cellIs" dxfId="131" priority="6" operator="equal">
      <formula>0</formula>
    </cfRule>
  </conditionalFormatting>
  <conditionalFormatting sqref="C39">
    <cfRule type="cellIs" dxfId="130" priority="4" operator="equal">
      <formula>0</formula>
    </cfRule>
  </conditionalFormatting>
  <conditionalFormatting sqref="B15:B21">
    <cfRule type="cellIs" dxfId="129" priority="3" operator="equal">
      <formula>0</formula>
    </cfRule>
  </conditionalFormatting>
  <conditionalFormatting sqref="A15:A21">
    <cfRule type="cellIs" dxfId="128" priority="1" operator="equal">
      <formula>0</formula>
    </cfRule>
  </conditionalFormatting>
  <pageMargins left="0" right="0" top="0.78740157480314965" bottom="0" header="0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/>
  <dimension ref="A1:P59"/>
  <sheetViews>
    <sheetView view="pageBreakPreview" topLeftCell="A22" zoomScaleNormal="100" zoomScaleSheetLayoutView="100" workbookViewId="0">
      <selection activeCell="A44" sqref="A44:K44"/>
    </sheetView>
  </sheetViews>
  <sheetFormatPr defaultColWidth="9.140625" defaultRowHeight="11.25" x14ac:dyDescent="0.2"/>
  <cols>
    <col min="1" max="1" width="4.5703125" style="1" customWidth="1"/>
    <col min="2" max="2" width="5.28515625" style="101" customWidth="1"/>
    <col min="3" max="3" width="43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31"/>
      <c r="C1" s="21" t="s">
        <v>51</v>
      </c>
      <c r="D1" s="42">
        <f>'Kops a'!A15</f>
        <v>1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4"/>
      <c r="C2" s="208" t="s">
        <v>52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31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31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31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31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P44</f>
        <v>0</v>
      </c>
      <c r="O9" s="221"/>
      <c r="P9" s="25"/>
    </row>
    <row r="10" spans="1:16" x14ac:dyDescent="0.2">
      <c r="A10" s="26"/>
      <c r="B10" s="26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4"/>
      <c r="P10" s="72" t="str">
        <f>A50</f>
        <v>Tāme sastādīta 20__. gada __. _________</v>
      </c>
    </row>
    <row r="11" spans="1:16" ht="12" thickBot="1" x14ac:dyDescent="0.25">
      <c r="A11" s="26"/>
      <c r="B11" s="26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18.5" thickBot="1" x14ac:dyDescent="0.25">
      <c r="A13" s="215"/>
      <c r="B13" s="217"/>
      <c r="C13" s="218"/>
      <c r="D13" s="220"/>
      <c r="E13" s="203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x14ac:dyDescent="0.2">
      <c r="A14" s="121">
        <v>1</v>
      </c>
      <c r="B14" s="107" t="s">
        <v>67</v>
      </c>
      <c r="C14" s="82" t="s">
        <v>68</v>
      </c>
      <c r="D14" s="52" t="s">
        <v>69</v>
      </c>
      <c r="E14" s="103">
        <v>203.5</v>
      </c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12.75" x14ac:dyDescent="0.2">
      <c r="A15" s="122">
        <v>2</v>
      </c>
      <c r="B15" s="108"/>
      <c r="C15" s="82" t="s">
        <v>70</v>
      </c>
      <c r="D15" s="19" t="s">
        <v>71</v>
      </c>
      <c r="E15" s="103">
        <v>59</v>
      </c>
      <c r="F15" s="55"/>
      <c r="G15" s="53"/>
      <c r="H15" s="38">
        <f t="shared" ref="H15" si="0">ROUND(F15*G15,2)</f>
        <v>0</v>
      </c>
      <c r="I15" s="53"/>
      <c r="J15" s="53"/>
      <c r="K15" s="39">
        <f t="shared" ref="K15" si="1">SUM(H15:J15)</f>
        <v>0</v>
      </c>
      <c r="L15" s="40">
        <f t="shared" ref="L15" si="2">ROUND(E15*F15,2)</f>
        <v>0</v>
      </c>
      <c r="M15" s="38">
        <f t="shared" ref="M15" si="3">ROUND(H15*E15,2)</f>
        <v>0</v>
      </c>
      <c r="N15" s="38">
        <f t="shared" ref="N15" si="4">ROUND(I15*E15,2)</f>
        <v>0</v>
      </c>
      <c r="O15" s="38">
        <f t="shared" ref="O15" si="5">ROUND(J15*E15,2)</f>
        <v>0</v>
      </c>
      <c r="P15" s="39">
        <f t="shared" ref="P15" si="6">SUM(M15:O15)</f>
        <v>0</v>
      </c>
    </row>
    <row r="16" spans="1:16" ht="12.75" x14ac:dyDescent="0.2">
      <c r="A16" s="122">
        <v>3</v>
      </c>
      <c r="B16" s="108"/>
      <c r="C16" s="82" t="s">
        <v>72</v>
      </c>
      <c r="D16" s="19" t="s">
        <v>71</v>
      </c>
      <c r="E16" s="103">
        <v>60</v>
      </c>
      <c r="F16" s="55"/>
      <c r="G16" s="53"/>
      <c r="H16" s="38">
        <f t="shared" ref="H16:H43" si="7">ROUND(F16*G16,2)</f>
        <v>0</v>
      </c>
      <c r="I16" s="53"/>
      <c r="J16" s="53"/>
      <c r="K16" s="39">
        <f t="shared" ref="K16:K43" si="8">SUM(H16:J16)</f>
        <v>0</v>
      </c>
      <c r="L16" s="40">
        <f t="shared" ref="L16:L43" si="9">ROUND(E16*F16,2)</f>
        <v>0</v>
      </c>
      <c r="M16" s="38">
        <f t="shared" ref="M16:M43" si="10">ROUND(H16*E16,2)</f>
        <v>0</v>
      </c>
      <c r="N16" s="38">
        <f t="shared" ref="N16:N43" si="11">ROUND(I16*E16,2)</f>
        <v>0</v>
      </c>
      <c r="O16" s="38">
        <f t="shared" ref="O16:O43" si="12">ROUND(J16*E16,2)</f>
        <v>0</v>
      </c>
      <c r="P16" s="39">
        <f t="shared" ref="P16:P43" si="13">SUM(M16:O16)</f>
        <v>0</v>
      </c>
    </row>
    <row r="17" spans="1:16" x14ac:dyDescent="0.2">
      <c r="A17" s="121">
        <v>4</v>
      </c>
      <c r="B17" s="109" t="s">
        <v>67</v>
      </c>
      <c r="C17" s="82" t="s">
        <v>73</v>
      </c>
      <c r="D17" s="19" t="s">
        <v>74</v>
      </c>
      <c r="E17" s="103">
        <v>1746</v>
      </c>
      <c r="F17" s="55"/>
      <c r="G17" s="53"/>
      <c r="H17" s="38">
        <f t="shared" si="7"/>
        <v>0</v>
      </c>
      <c r="I17" s="53"/>
      <c r="J17" s="53"/>
      <c r="K17" s="39">
        <f t="shared" si="8"/>
        <v>0</v>
      </c>
      <c r="L17" s="40">
        <f t="shared" si="9"/>
        <v>0</v>
      </c>
      <c r="M17" s="38">
        <f t="shared" si="10"/>
        <v>0</v>
      </c>
      <c r="N17" s="38">
        <f t="shared" si="11"/>
        <v>0</v>
      </c>
      <c r="O17" s="38">
        <f t="shared" si="12"/>
        <v>0</v>
      </c>
      <c r="P17" s="39">
        <f t="shared" si="13"/>
        <v>0</v>
      </c>
    </row>
    <row r="18" spans="1:16" ht="12.75" x14ac:dyDescent="0.2">
      <c r="A18" s="122">
        <v>5</v>
      </c>
      <c r="B18" s="108"/>
      <c r="C18" s="82" t="s">
        <v>75</v>
      </c>
      <c r="D18" s="19" t="s">
        <v>74</v>
      </c>
      <c r="E18" s="103">
        <v>1746</v>
      </c>
      <c r="F18" s="55"/>
      <c r="G18" s="53"/>
      <c r="H18" s="38">
        <f t="shared" si="7"/>
        <v>0</v>
      </c>
      <c r="I18" s="53"/>
      <c r="J18" s="53"/>
      <c r="K18" s="39">
        <f t="shared" si="8"/>
        <v>0</v>
      </c>
      <c r="L18" s="40">
        <f t="shared" si="9"/>
        <v>0</v>
      </c>
      <c r="M18" s="38">
        <f t="shared" si="10"/>
        <v>0</v>
      </c>
      <c r="N18" s="38">
        <f t="shared" si="11"/>
        <v>0</v>
      </c>
      <c r="O18" s="38">
        <f t="shared" si="12"/>
        <v>0</v>
      </c>
      <c r="P18" s="39">
        <f t="shared" si="13"/>
        <v>0</v>
      </c>
    </row>
    <row r="19" spans="1:16" ht="12.75" x14ac:dyDescent="0.2">
      <c r="A19" s="122">
        <v>6</v>
      </c>
      <c r="B19" s="108"/>
      <c r="C19" s="82" t="s">
        <v>76</v>
      </c>
      <c r="D19" s="19" t="s">
        <v>74</v>
      </c>
      <c r="E19" s="103">
        <v>1920.6</v>
      </c>
      <c r="F19" s="55"/>
      <c r="G19" s="53"/>
      <c r="H19" s="38">
        <f t="shared" si="7"/>
        <v>0</v>
      </c>
      <c r="I19" s="53"/>
      <c r="J19" s="53"/>
      <c r="K19" s="39">
        <f t="shared" si="8"/>
        <v>0</v>
      </c>
      <c r="L19" s="40">
        <f t="shared" si="9"/>
        <v>0</v>
      </c>
      <c r="M19" s="38">
        <f t="shared" si="10"/>
        <v>0</v>
      </c>
      <c r="N19" s="38">
        <f t="shared" si="11"/>
        <v>0</v>
      </c>
      <c r="O19" s="38">
        <f t="shared" si="12"/>
        <v>0</v>
      </c>
      <c r="P19" s="39">
        <f t="shared" si="13"/>
        <v>0</v>
      </c>
    </row>
    <row r="20" spans="1:16" x14ac:dyDescent="0.2">
      <c r="A20" s="121">
        <v>7</v>
      </c>
      <c r="B20" s="109" t="s">
        <v>67</v>
      </c>
      <c r="C20" s="84" t="s">
        <v>77</v>
      </c>
      <c r="D20" s="19" t="s">
        <v>69</v>
      </c>
      <c r="E20" s="103">
        <v>1</v>
      </c>
      <c r="F20" s="55"/>
      <c r="G20" s="53"/>
      <c r="H20" s="38">
        <f t="shared" si="7"/>
        <v>0</v>
      </c>
      <c r="I20" s="53"/>
      <c r="J20" s="53"/>
      <c r="K20" s="39">
        <f t="shared" si="8"/>
        <v>0</v>
      </c>
      <c r="L20" s="40">
        <f t="shared" si="9"/>
        <v>0</v>
      </c>
      <c r="M20" s="38">
        <f t="shared" si="10"/>
        <v>0</v>
      </c>
      <c r="N20" s="38">
        <f t="shared" si="11"/>
        <v>0</v>
      </c>
      <c r="O20" s="38">
        <f t="shared" si="12"/>
        <v>0</v>
      </c>
      <c r="P20" s="39">
        <f t="shared" si="13"/>
        <v>0</v>
      </c>
    </row>
    <row r="21" spans="1:16" ht="12.75" x14ac:dyDescent="0.2">
      <c r="A21" s="122">
        <v>8</v>
      </c>
      <c r="B21" s="108"/>
      <c r="C21" s="84" t="s">
        <v>78</v>
      </c>
      <c r="D21" s="19" t="s">
        <v>71</v>
      </c>
      <c r="E21" s="103">
        <v>5</v>
      </c>
      <c r="F21" s="55"/>
      <c r="G21" s="53"/>
      <c r="H21" s="38">
        <f t="shared" si="7"/>
        <v>0</v>
      </c>
      <c r="I21" s="53"/>
      <c r="J21" s="53"/>
      <c r="K21" s="39">
        <f t="shared" si="8"/>
        <v>0</v>
      </c>
      <c r="L21" s="40">
        <f t="shared" si="9"/>
        <v>0</v>
      </c>
      <c r="M21" s="38">
        <f t="shared" si="10"/>
        <v>0</v>
      </c>
      <c r="N21" s="38">
        <f t="shared" si="11"/>
        <v>0</v>
      </c>
      <c r="O21" s="38">
        <f t="shared" si="12"/>
        <v>0</v>
      </c>
      <c r="P21" s="39">
        <f t="shared" si="13"/>
        <v>0</v>
      </c>
    </row>
    <row r="22" spans="1:16" x14ac:dyDescent="0.2">
      <c r="A22" s="122">
        <v>9</v>
      </c>
      <c r="B22" s="109" t="s">
        <v>67</v>
      </c>
      <c r="C22" s="84" t="s">
        <v>79</v>
      </c>
      <c r="D22" s="19" t="s">
        <v>80</v>
      </c>
      <c r="E22" s="103">
        <v>1</v>
      </c>
      <c r="F22" s="55"/>
      <c r="G22" s="53"/>
      <c r="H22" s="38">
        <f t="shared" si="7"/>
        <v>0</v>
      </c>
      <c r="I22" s="53"/>
      <c r="J22" s="53"/>
      <c r="K22" s="39">
        <f t="shared" si="8"/>
        <v>0</v>
      </c>
      <c r="L22" s="40">
        <f t="shared" si="9"/>
        <v>0</v>
      </c>
      <c r="M22" s="38">
        <f t="shared" si="10"/>
        <v>0</v>
      </c>
      <c r="N22" s="38">
        <f t="shared" si="11"/>
        <v>0</v>
      </c>
      <c r="O22" s="38">
        <f t="shared" si="12"/>
        <v>0</v>
      </c>
      <c r="P22" s="39">
        <f t="shared" si="13"/>
        <v>0</v>
      </c>
    </row>
    <row r="23" spans="1:16" x14ac:dyDescent="0.2">
      <c r="A23" s="121">
        <v>10</v>
      </c>
      <c r="B23" s="109" t="s">
        <v>67</v>
      </c>
      <c r="C23" s="84" t="s">
        <v>81</v>
      </c>
      <c r="D23" s="19" t="s">
        <v>71</v>
      </c>
      <c r="E23" s="103">
        <v>1</v>
      </c>
      <c r="F23" s="55"/>
      <c r="G23" s="53"/>
      <c r="H23" s="38">
        <f t="shared" si="7"/>
        <v>0</v>
      </c>
      <c r="I23" s="53"/>
      <c r="J23" s="53"/>
      <c r="K23" s="39">
        <f t="shared" si="8"/>
        <v>0</v>
      </c>
      <c r="L23" s="40">
        <f t="shared" si="9"/>
        <v>0</v>
      </c>
      <c r="M23" s="38">
        <f t="shared" si="10"/>
        <v>0</v>
      </c>
      <c r="N23" s="38">
        <f t="shared" si="11"/>
        <v>0</v>
      </c>
      <c r="O23" s="38">
        <f t="shared" si="12"/>
        <v>0</v>
      </c>
      <c r="P23" s="39">
        <f t="shared" si="13"/>
        <v>0</v>
      </c>
    </row>
    <row r="24" spans="1:16" x14ac:dyDescent="0.2">
      <c r="A24" s="122">
        <v>11</v>
      </c>
      <c r="B24" s="109" t="s">
        <v>67</v>
      </c>
      <c r="C24" s="84" t="s">
        <v>82</v>
      </c>
      <c r="D24" s="19" t="s">
        <v>74</v>
      </c>
      <c r="E24" s="103">
        <v>1</v>
      </c>
      <c r="F24" s="55"/>
      <c r="G24" s="53"/>
      <c r="H24" s="38">
        <f t="shared" si="7"/>
        <v>0</v>
      </c>
      <c r="I24" s="53"/>
      <c r="J24" s="53"/>
      <c r="K24" s="39">
        <f t="shared" si="8"/>
        <v>0</v>
      </c>
      <c r="L24" s="40">
        <f t="shared" si="9"/>
        <v>0</v>
      </c>
      <c r="M24" s="38">
        <f t="shared" si="10"/>
        <v>0</v>
      </c>
      <c r="N24" s="38">
        <f t="shared" si="11"/>
        <v>0</v>
      </c>
      <c r="O24" s="38">
        <f t="shared" si="12"/>
        <v>0</v>
      </c>
      <c r="P24" s="39">
        <f t="shared" si="13"/>
        <v>0</v>
      </c>
    </row>
    <row r="25" spans="1:16" ht="20.25" x14ac:dyDescent="0.2">
      <c r="A25" s="123">
        <v>12</v>
      </c>
      <c r="B25" s="117" t="s">
        <v>67</v>
      </c>
      <c r="C25" s="118" t="s">
        <v>83</v>
      </c>
      <c r="D25" s="119" t="s">
        <v>74</v>
      </c>
      <c r="E25" s="120">
        <v>627</v>
      </c>
      <c r="F25" s="55"/>
      <c r="G25" s="53"/>
      <c r="H25" s="38">
        <f t="shared" si="7"/>
        <v>0</v>
      </c>
      <c r="I25" s="53"/>
      <c r="J25" s="53"/>
      <c r="K25" s="39">
        <f t="shared" si="8"/>
        <v>0</v>
      </c>
      <c r="L25" s="40">
        <f t="shared" si="9"/>
        <v>0</v>
      </c>
      <c r="M25" s="38">
        <f t="shared" si="10"/>
        <v>0</v>
      </c>
      <c r="N25" s="38">
        <f t="shared" si="11"/>
        <v>0</v>
      </c>
      <c r="O25" s="38">
        <f t="shared" si="12"/>
        <v>0</v>
      </c>
      <c r="P25" s="39">
        <f t="shared" si="13"/>
        <v>0</v>
      </c>
    </row>
    <row r="26" spans="1:16" x14ac:dyDescent="0.2">
      <c r="A26" s="123"/>
      <c r="B26" s="117"/>
      <c r="C26" s="116" t="s">
        <v>84</v>
      </c>
      <c r="D26" s="104" t="s">
        <v>85</v>
      </c>
      <c r="E26" s="105">
        <f>E25*0.3</f>
        <v>188.1</v>
      </c>
      <c r="F26" s="55"/>
      <c r="G26" s="53"/>
      <c r="H26" s="38"/>
      <c r="I26" s="53"/>
      <c r="J26" s="53"/>
      <c r="K26" s="39"/>
      <c r="L26" s="40"/>
      <c r="M26" s="38"/>
      <c r="N26" s="38"/>
      <c r="O26" s="38"/>
      <c r="P26" s="39"/>
    </row>
    <row r="27" spans="1:16" ht="12.75" x14ac:dyDescent="0.2">
      <c r="A27" s="122"/>
      <c r="B27" s="114"/>
      <c r="C27" s="84" t="s">
        <v>86</v>
      </c>
      <c r="D27" s="104" t="s">
        <v>85</v>
      </c>
      <c r="E27" s="105">
        <f>E25*4</f>
        <v>2508</v>
      </c>
      <c r="F27" s="55"/>
      <c r="G27" s="53"/>
      <c r="H27" s="38">
        <f t="shared" si="7"/>
        <v>0</v>
      </c>
      <c r="I27" s="53"/>
      <c r="J27" s="53"/>
      <c r="K27" s="39">
        <f t="shared" si="8"/>
        <v>0</v>
      </c>
      <c r="L27" s="40">
        <f t="shared" si="9"/>
        <v>0</v>
      </c>
      <c r="M27" s="38">
        <f t="shared" si="10"/>
        <v>0</v>
      </c>
      <c r="N27" s="38">
        <f t="shared" si="11"/>
        <v>0</v>
      </c>
      <c r="O27" s="38">
        <f t="shared" si="12"/>
        <v>0</v>
      </c>
      <c r="P27" s="39">
        <f t="shared" si="13"/>
        <v>0</v>
      </c>
    </row>
    <row r="28" spans="1:16" ht="12.75" x14ac:dyDescent="0.2">
      <c r="A28" s="122"/>
      <c r="B28" s="114"/>
      <c r="C28" s="84" t="s">
        <v>87</v>
      </c>
      <c r="D28" s="104" t="s">
        <v>74</v>
      </c>
      <c r="E28" s="105">
        <f>E25*1.1</f>
        <v>689.7</v>
      </c>
      <c r="F28" s="55"/>
      <c r="G28" s="53"/>
      <c r="H28" s="38">
        <f t="shared" si="7"/>
        <v>0</v>
      </c>
      <c r="I28" s="53"/>
      <c r="J28" s="53"/>
      <c r="K28" s="39">
        <f t="shared" si="8"/>
        <v>0</v>
      </c>
      <c r="L28" s="40">
        <f t="shared" si="9"/>
        <v>0</v>
      </c>
      <c r="M28" s="38">
        <f t="shared" si="10"/>
        <v>0</v>
      </c>
      <c r="N28" s="38">
        <f t="shared" si="11"/>
        <v>0</v>
      </c>
      <c r="O28" s="38">
        <f t="shared" si="12"/>
        <v>0</v>
      </c>
      <c r="P28" s="39">
        <f t="shared" si="13"/>
        <v>0</v>
      </c>
    </row>
    <row r="29" spans="1:16" ht="12.75" x14ac:dyDescent="0.2">
      <c r="A29" s="122"/>
      <c r="B29" s="114"/>
      <c r="C29" s="84" t="s">
        <v>86</v>
      </c>
      <c r="D29" s="104" t="s">
        <v>85</v>
      </c>
      <c r="E29" s="105">
        <f>E25*4</f>
        <v>2508</v>
      </c>
      <c r="F29" s="55"/>
      <c r="G29" s="53"/>
      <c r="H29" s="38">
        <f t="shared" si="7"/>
        <v>0</v>
      </c>
      <c r="I29" s="53"/>
      <c r="J29" s="53"/>
      <c r="K29" s="39">
        <f t="shared" si="8"/>
        <v>0</v>
      </c>
      <c r="L29" s="40">
        <f t="shared" si="9"/>
        <v>0</v>
      </c>
      <c r="M29" s="38">
        <f t="shared" si="10"/>
        <v>0</v>
      </c>
      <c r="N29" s="38">
        <f t="shared" si="11"/>
        <v>0</v>
      </c>
      <c r="O29" s="38">
        <f t="shared" si="12"/>
        <v>0</v>
      </c>
      <c r="P29" s="39">
        <f t="shared" si="13"/>
        <v>0</v>
      </c>
    </row>
    <row r="30" spans="1:16" x14ac:dyDescent="0.2">
      <c r="A30" s="123">
        <v>13</v>
      </c>
      <c r="B30" s="117" t="s">
        <v>67</v>
      </c>
      <c r="C30" s="118" t="s">
        <v>88</v>
      </c>
      <c r="D30" s="119" t="s">
        <v>74</v>
      </c>
      <c r="E30" s="120">
        <v>627</v>
      </c>
      <c r="F30" s="55"/>
      <c r="G30" s="53"/>
      <c r="H30" s="38"/>
      <c r="I30" s="53"/>
      <c r="J30" s="53"/>
      <c r="K30" s="39"/>
      <c r="L30" s="40"/>
      <c r="M30" s="38"/>
      <c r="N30" s="38"/>
      <c r="O30" s="38"/>
      <c r="P30" s="39"/>
    </row>
    <row r="31" spans="1:16" ht="21" x14ac:dyDescent="0.2">
      <c r="A31" s="123"/>
      <c r="B31" s="117"/>
      <c r="C31" s="124" t="s">
        <v>89</v>
      </c>
      <c r="D31" s="104" t="s">
        <v>69</v>
      </c>
      <c r="E31" s="105">
        <v>700</v>
      </c>
      <c r="F31" s="55"/>
      <c r="G31" s="53"/>
      <c r="H31" s="38"/>
      <c r="I31" s="53"/>
      <c r="J31" s="53"/>
      <c r="K31" s="39"/>
      <c r="L31" s="40"/>
      <c r="M31" s="38"/>
      <c r="N31" s="38"/>
      <c r="O31" s="38"/>
      <c r="P31" s="39"/>
    </row>
    <row r="32" spans="1:16" x14ac:dyDescent="0.2">
      <c r="A32" s="123"/>
      <c r="B32" s="117"/>
      <c r="C32" s="124" t="s">
        <v>90</v>
      </c>
      <c r="D32" s="104" t="s">
        <v>69</v>
      </c>
      <c r="E32" s="105">
        <f>383*2*0.3</f>
        <v>229.79999999999998</v>
      </c>
      <c r="F32" s="55"/>
      <c r="G32" s="53"/>
      <c r="H32" s="38"/>
      <c r="I32" s="53"/>
      <c r="J32" s="53"/>
      <c r="K32" s="39"/>
      <c r="L32" s="40"/>
      <c r="M32" s="38"/>
      <c r="N32" s="38"/>
      <c r="O32" s="38"/>
      <c r="P32" s="39"/>
    </row>
    <row r="33" spans="1:16" ht="21" x14ac:dyDescent="0.2">
      <c r="A33" s="122">
        <v>14</v>
      </c>
      <c r="B33" s="109" t="s">
        <v>67</v>
      </c>
      <c r="C33" s="102" t="s">
        <v>91</v>
      </c>
      <c r="D33" s="104" t="s">
        <v>74</v>
      </c>
      <c r="E33" s="105">
        <f>863+852+30</f>
        <v>1745</v>
      </c>
      <c r="F33" s="55"/>
      <c r="G33" s="53"/>
      <c r="H33" s="38">
        <f t="shared" si="7"/>
        <v>0</v>
      </c>
      <c r="I33" s="53"/>
      <c r="J33" s="53"/>
      <c r="K33" s="39">
        <f t="shared" si="8"/>
        <v>0</v>
      </c>
      <c r="L33" s="40">
        <f t="shared" si="9"/>
        <v>0</v>
      </c>
      <c r="M33" s="38">
        <f t="shared" si="10"/>
        <v>0</v>
      </c>
      <c r="N33" s="38">
        <f t="shared" si="11"/>
        <v>0</v>
      </c>
      <c r="O33" s="38">
        <f t="shared" si="12"/>
        <v>0</v>
      </c>
      <c r="P33" s="39">
        <f t="shared" si="13"/>
        <v>0</v>
      </c>
    </row>
    <row r="34" spans="1:16" ht="12.75" x14ac:dyDescent="0.2">
      <c r="A34" s="121"/>
      <c r="B34" s="108"/>
      <c r="C34" s="84" t="s">
        <v>84</v>
      </c>
      <c r="D34" s="104" t="s">
        <v>85</v>
      </c>
      <c r="E34" s="105">
        <f>E33*0.3</f>
        <v>523.5</v>
      </c>
      <c r="F34" s="55"/>
      <c r="G34" s="53"/>
      <c r="H34" s="38">
        <f t="shared" si="7"/>
        <v>0</v>
      </c>
      <c r="I34" s="53"/>
      <c r="J34" s="53"/>
      <c r="K34" s="39">
        <f t="shared" si="8"/>
        <v>0</v>
      </c>
      <c r="L34" s="40">
        <f t="shared" si="9"/>
        <v>0</v>
      </c>
      <c r="M34" s="38">
        <f t="shared" si="10"/>
        <v>0</v>
      </c>
      <c r="N34" s="38">
        <f t="shared" si="11"/>
        <v>0</v>
      </c>
      <c r="O34" s="38">
        <f t="shared" si="12"/>
        <v>0</v>
      </c>
      <c r="P34" s="39">
        <f t="shared" si="13"/>
        <v>0</v>
      </c>
    </row>
    <row r="35" spans="1:16" ht="12.75" x14ac:dyDescent="0.2">
      <c r="A35" s="122"/>
      <c r="B35" s="108"/>
      <c r="C35" s="116" t="s">
        <v>92</v>
      </c>
      <c r="D35" s="104" t="s">
        <v>85</v>
      </c>
      <c r="E35" s="105">
        <f>E33*3.8</f>
        <v>6631</v>
      </c>
      <c r="F35" s="55"/>
      <c r="G35" s="53"/>
      <c r="H35" s="38">
        <f t="shared" si="7"/>
        <v>0</v>
      </c>
      <c r="I35" s="53"/>
      <c r="J35" s="53"/>
      <c r="K35" s="39">
        <f t="shared" si="8"/>
        <v>0</v>
      </c>
      <c r="L35" s="40">
        <f t="shared" si="9"/>
        <v>0</v>
      </c>
      <c r="M35" s="38">
        <f t="shared" si="10"/>
        <v>0</v>
      </c>
      <c r="N35" s="38">
        <f t="shared" si="11"/>
        <v>0</v>
      </c>
      <c r="O35" s="38">
        <f t="shared" si="12"/>
        <v>0</v>
      </c>
      <c r="P35" s="39">
        <f t="shared" si="13"/>
        <v>0</v>
      </c>
    </row>
    <row r="36" spans="1:16" x14ac:dyDescent="0.2">
      <c r="A36" s="122">
        <v>15</v>
      </c>
      <c r="B36" s="109" t="s">
        <v>67</v>
      </c>
      <c r="C36" s="115" t="s">
        <v>93</v>
      </c>
      <c r="D36" s="119" t="s">
        <v>74</v>
      </c>
      <c r="E36" s="120">
        <v>485</v>
      </c>
      <c r="F36" s="55"/>
      <c r="G36" s="53"/>
      <c r="H36" s="38">
        <f t="shared" si="7"/>
        <v>0</v>
      </c>
      <c r="I36" s="53"/>
      <c r="J36" s="53"/>
      <c r="K36" s="39">
        <f t="shared" si="8"/>
        <v>0</v>
      </c>
      <c r="L36" s="40">
        <f t="shared" si="9"/>
        <v>0</v>
      </c>
      <c r="M36" s="38">
        <f t="shared" si="10"/>
        <v>0</v>
      </c>
      <c r="N36" s="38">
        <f t="shared" si="11"/>
        <v>0</v>
      </c>
      <c r="O36" s="38">
        <f t="shared" si="12"/>
        <v>0</v>
      </c>
      <c r="P36" s="39">
        <f t="shared" si="13"/>
        <v>0</v>
      </c>
    </row>
    <row r="37" spans="1:16" ht="12.75" x14ac:dyDescent="0.2">
      <c r="A37" s="121"/>
      <c r="B37" s="108"/>
      <c r="C37" s="84" t="s">
        <v>84</v>
      </c>
      <c r="D37" s="104" t="s">
        <v>85</v>
      </c>
      <c r="E37" s="105">
        <f>E36*0.3</f>
        <v>145.5</v>
      </c>
      <c r="F37" s="55"/>
      <c r="G37" s="53"/>
      <c r="H37" s="38">
        <f t="shared" si="7"/>
        <v>0</v>
      </c>
      <c r="I37" s="53"/>
      <c r="J37" s="53"/>
      <c r="K37" s="39">
        <f t="shared" si="8"/>
        <v>0</v>
      </c>
      <c r="L37" s="40">
        <f t="shared" si="9"/>
        <v>0</v>
      </c>
      <c r="M37" s="38">
        <f t="shared" si="10"/>
        <v>0</v>
      </c>
      <c r="N37" s="38">
        <f t="shared" si="11"/>
        <v>0</v>
      </c>
      <c r="O37" s="38">
        <f t="shared" si="12"/>
        <v>0</v>
      </c>
      <c r="P37" s="39">
        <f t="shared" si="13"/>
        <v>0</v>
      </c>
    </row>
    <row r="38" spans="1:16" ht="12.75" x14ac:dyDescent="0.2">
      <c r="A38" s="122"/>
      <c r="B38" s="108"/>
      <c r="C38" s="116" t="s">
        <v>92</v>
      </c>
      <c r="D38" s="19" t="s">
        <v>85</v>
      </c>
      <c r="E38" s="105">
        <f>E36*3.8</f>
        <v>1843</v>
      </c>
      <c r="F38" s="55"/>
      <c r="G38" s="53"/>
      <c r="H38" s="38">
        <f t="shared" si="7"/>
        <v>0</v>
      </c>
      <c r="I38" s="53"/>
      <c r="J38" s="53"/>
      <c r="K38" s="39">
        <f t="shared" si="8"/>
        <v>0</v>
      </c>
      <c r="L38" s="40">
        <f t="shared" si="9"/>
        <v>0</v>
      </c>
      <c r="M38" s="38">
        <f t="shared" si="10"/>
        <v>0</v>
      </c>
      <c r="N38" s="38">
        <f t="shared" si="11"/>
        <v>0</v>
      </c>
      <c r="O38" s="38">
        <f t="shared" si="12"/>
        <v>0</v>
      </c>
      <c r="P38" s="39">
        <f t="shared" si="13"/>
        <v>0</v>
      </c>
    </row>
    <row r="39" spans="1:16" ht="31.5" x14ac:dyDescent="0.2">
      <c r="A39" s="122">
        <v>16</v>
      </c>
      <c r="B39" s="109" t="s">
        <v>67</v>
      </c>
      <c r="C39" s="106" t="s">
        <v>94</v>
      </c>
      <c r="D39" s="52" t="s">
        <v>74</v>
      </c>
      <c r="E39" s="103">
        <v>146</v>
      </c>
      <c r="F39" s="55"/>
      <c r="G39" s="53"/>
      <c r="H39" s="38">
        <f t="shared" si="7"/>
        <v>0</v>
      </c>
      <c r="I39" s="53"/>
      <c r="J39" s="53"/>
      <c r="K39" s="39">
        <f t="shared" si="8"/>
        <v>0</v>
      </c>
      <c r="L39" s="40">
        <f t="shared" si="9"/>
        <v>0</v>
      </c>
      <c r="M39" s="38">
        <f t="shared" si="10"/>
        <v>0</v>
      </c>
      <c r="N39" s="38">
        <f t="shared" si="11"/>
        <v>0</v>
      </c>
      <c r="O39" s="38">
        <f t="shared" si="12"/>
        <v>0</v>
      </c>
      <c r="P39" s="39">
        <f t="shared" si="13"/>
        <v>0</v>
      </c>
    </row>
    <row r="40" spans="1:16" ht="12.75" x14ac:dyDescent="0.2">
      <c r="A40" s="121"/>
      <c r="B40" s="108"/>
      <c r="C40" s="82" t="s">
        <v>95</v>
      </c>
      <c r="D40" s="52" t="s">
        <v>74</v>
      </c>
      <c r="E40" s="103">
        <v>87.6</v>
      </c>
      <c r="F40" s="55"/>
      <c r="G40" s="53"/>
      <c r="H40" s="38">
        <f t="shared" si="7"/>
        <v>0</v>
      </c>
      <c r="I40" s="53"/>
      <c r="J40" s="53"/>
      <c r="K40" s="39">
        <f t="shared" si="8"/>
        <v>0</v>
      </c>
      <c r="L40" s="40">
        <f t="shared" si="9"/>
        <v>0</v>
      </c>
      <c r="M40" s="38">
        <f t="shared" si="10"/>
        <v>0</v>
      </c>
      <c r="N40" s="38">
        <f t="shared" si="11"/>
        <v>0</v>
      </c>
      <c r="O40" s="38">
        <f t="shared" si="12"/>
        <v>0</v>
      </c>
      <c r="P40" s="39">
        <f t="shared" si="13"/>
        <v>0</v>
      </c>
    </row>
    <row r="41" spans="1:16" x14ac:dyDescent="0.2">
      <c r="A41" s="122">
        <v>17</v>
      </c>
      <c r="B41" s="109" t="s">
        <v>67</v>
      </c>
      <c r="C41" s="82" t="s">
        <v>96</v>
      </c>
      <c r="D41" s="19" t="s">
        <v>74</v>
      </c>
      <c r="E41" s="103">
        <v>1</v>
      </c>
      <c r="F41" s="55"/>
      <c r="G41" s="53"/>
      <c r="H41" s="38">
        <f t="shared" si="7"/>
        <v>0</v>
      </c>
      <c r="I41" s="53"/>
      <c r="J41" s="53"/>
      <c r="K41" s="39">
        <f t="shared" si="8"/>
        <v>0</v>
      </c>
      <c r="L41" s="40">
        <f t="shared" si="9"/>
        <v>0</v>
      </c>
      <c r="M41" s="38">
        <f t="shared" si="10"/>
        <v>0</v>
      </c>
      <c r="N41" s="38">
        <f t="shared" si="11"/>
        <v>0</v>
      </c>
      <c r="O41" s="38">
        <f t="shared" si="12"/>
        <v>0</v>
      </c>
      <c r="P41" s="39">
        <f t="shared" si="13"/>
        <v>0</v>
      </c>
    </row>
    <row r="42" spans="1:16" x14ac:dyDescent="0.2">
      <c r="A42" s="122">
        <v>18</v>
      </c>
      <c r="B42" s="109" t="s">
        <v>67</v>
      </c>
      <c r="C42" s="82" t="s">
        <v>97</v>
      </c>
      <c r="D42" s="19" t="s">
        <v>98</v>
      </c>
      <c r="E42" s="103">
        <v>16</v>
      </c>
      <c r="F42" s="55"/>
      <c r="G42" s="53"/>
      <c r="H42" s="38">
        <f t="shared" si="7"/>
        <v>0</v>
      </c>
      <c r="I42" s="53"/>
      <c r="J42" s="53"/>
      <c r="K42" s="39">
        <f t="shared" si="8"/>
        <v>0</v>
      </c>
      <c r="L42" s="40">
        <f t="shared" si="9"/>
        <v>0</v>
      </c>
      <c r="M42" s="38">
        <f t="shared" si="10"/>
        <v>0</v>
      </c>
      <c r="N42" s="38">
        <f t="shared" si="11"/>
        <v>0</v>
      </c>
      <c r="O42" s="38">
        <f t="shared" si="12"/>
        <v>0</v>
      </c>
      <c r="P42" s="39">
        <f t="shared" si="13"/>
        <v>0</v>
      </c>
    </row>
    <row r="43" spans="1:16" ht="13.5" thickBot="1" x14ac:dyDescent="0.25">
      <c r="A43" s="121"/>
      <c r="B43" s="108"/>
      <c r="C43" s="82" t="s">
        <v>99</v>
      </c>
      <c r="D43" s="19" t="s">
        <v>74</v>
      </c>
      <c r="E43" s="103">
        <v>2</v>
      </c>
      <c r="F43" s="55"/>
      <c r="G43" s="53"/>
      <c r="H43" s="38">
        <f t="shared" si="7"/>
        <v>0</v>
      </c>
      <c r="I43" s="53"/>
      <c r="J43" s="53"/>
      <c r="K43" s="39">
        <f t="shared" si="8"/>
        <v>0</v>
      </c>
      <c r="L43" s="40">
        <f t="shared" si="9"/>
        <v>0</v>
      </c>
      <c r="M43" s="38">
        <f t="shared" si="10"/>
        <v>0</v>
      </c>
      <c r="N43" s="38">
        <f t="shared" si="11"/>
        <v>0</v>
      </c>
      <c r="O43" s="38">
        <f t="shared" si="12"/>
        <v>0</v>
      </c>
      <c r="P43" s="39">
        <f t="shared" si="13"/>
        <v>0</v>
      </c>
    </row>
    <row r="44" spans="1:16" ht="12" thickBot="1" x14ac:dyDescent="0.25">
      <c r="A44" s="205" t="s">
        <v>100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7"/>
      <c r="L44" s="56">
        <f>SUM(L14:L43)</f>
        <v>0</v>
      </c>
      <c r="M44" s="57">
        <f>SUM(M14:M43)</f>
        <v>0</v>
      </c>
      <c r="N44" s="57">
        <f>SUM(N14:N43)</f>
        <v>0</v>
      </c>
      <c r="O44" s="57">
        <f>SUM(O14:O43)</f>
        <v>0</v>
      </c>
      <c r="P44" s="58">
        <f>SUM(P14:P43)</f>
        <v>0</v>
      </c>
    </row>
    <row r="45" spans="1:16" x14ac:dyDescent="0.2">
      <c r="A45" s="12"/>
      <c r="B45" s="110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6" x14ac:dyDescent="0.2">
      <c r="A46" s="12"/>
      <c r="B46" s="110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6" x14ac:dyDescent="0.2">
      <c r="A47" s="1" t="s">
        <v>20</v>
      </c>
      <c r="B47" s="110"/>
      <c r="C47" s="204">
        <f>'Kops a'!C31:H31</f>
        <v>0</v>
      </c>
      <c r="D47" s="204"/>
      <c r="E47" s="204"/>
      <c r="F47" s="204"/>
      <c r="G47" s="204"/>
      <c r="H47" s="204"/>
      <c r="I47" s="12"/>
      <c r="J47" s="12"/>
      <c r="K47" s="12"/>
      <c r="L47" s="12"/>
      <c r="M47" s="12"/>
      <c r="N47" s="12"/>
      <c r="O47" s="12"/>
      <c r="P47" s="12"/>
    </row>
    <row r="48" spans="1:16" x14ac:dyDescent="0.2">
      <c r="A48" s="12"/>
      <c r="B48" s="110"/>
      <c r="C48" s="156" t="s">
        <v>21</v>
      </c>
      <c r="D48" s="156"/>
      <c r="E48" s="156"/>
      <c r="F48" s="156"/>
      <c r="G48" s="156"/>
      <c r="H48" s="156"/>
      <c r="I48" s="12"/>
      <c r="J48" s="12"/>
      <c r="K48" s="12"/>
      <c r="L48" s="12"/>
      <c r="M48" s="12"/>
      <c r="N48" s="12"/>
      <c r="O48" s="12"/>
      <c r="P48" s="12"/>
    </row>
    <row r="49" spans="1:16" x14ac:dyDescent="0.2">
      <c r="A49" s="12"/>
      <c r="B49" s="110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x14ac:dyDescent="0.2">
      <c r="A50" s="70" t="str">
        <f>'Kops a'!A34</f>
        <v>Tāme sastādīta 20__. gada __. _________</v>
      </c>
      <c r="B50" s="111"/>
      <c r="C50" s="71"/>
      <c r="D50" s="7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</row>
    <row r="51" spans="1:16" x14ac:dyDescent="0.2">
      <c r="A51" s="12"/>
      <c r="B51" s="110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</row>
    <row r="52" spans="1:16" x14ac:dyDescent="0.2">
      <c r="A52" s="1" t="s">
        <v>50</v>
      </c>
      <c r="B52" s="110"/>
      <c r="C52" s="204">
        <f>'Kops a'!C36:H36</f>
        <v>0</v>
      </c>
      <c r="D52" s="204"/>
      <c r="E52" s="204"/>
      <c r="F52" s="204"/>
      <c r="G52" s="204"/>
      <c r="H52" s="204"/>
      <c r="I52" s="12"/>
      <c r="J52" s="12"/>
      <c r="K52" s="12"/>
      <c r="L52" s="12"/>
      <c r="M52" s="12"/>
      <c r="N52" s="12"/>
      <c r="O52" s="12"/>
      <c r="P52" s="12"/>
    </row>
    <row r="53" spans="1:16" x14ac:dyDescent="0.2">
      <c r="A53" s="12"/>
      <c r="B53" s="110"/>
      <c r="C53" s="156" t="s">
        <v>21</v>
      </c>
      <c r="D53" s="156"/>
      <c r="E53" s="156"/>
      <c r="F53" s="156"/>
      <c r="G53" s="156"/>
      <c r="H53" s="156"/>
      <c r="I53" s="12"/>
      <c r="J53" s="12"/>
      <c r="K53" s="12"/>
      <c r="L53" s="12"/>
      <c r="M53" s="12"/>
      <c r="N53" s="12"/>
      <c r="O53" s="12"/>
      <c r="P53" s="12"/>
    </row>
    <row r="54" spans="1:16" x14ac:dyDescent="0.2">
      <c r="A54" s="12"/>
      <c r="B54" s="110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</row>
    <row r="55" spans="1:16" x14ac:dyDescent="0.2">
      <c r="A55" s="70" t="s">
        <v>101</v>
      </c>
      <c r="B55" s="111"/>
      <c r="C55" s="75">
        <f>'Kops a'!C39</f>
        <v>0</v>
      </c>
      <c r="D55" s="41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</row>
    <row r="56" spans="1:16" x14ac:dyDescent="0.2">
      <c r="A56" s="12"/>
      <c r="B56" s="110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</row>
    <row r="57" spans="1:16" ht="13.5" x14ac:dyDescent="0.2">
      <c r="B57" s="112" t="s">
        <v>102</v>
      </c>
    </row>
    <row r="58" spans="1:16" ht="12" x14ac:dyDescent="0.2">
      <c r="B58" s="113" t="s">
        <v>103</v>
      </c>
    </row>
    <row r="59" spans="1:16" ht="12" x14ac:dyDescent="0.2">
      <c r="B59" s="113" t="s">
        <v>104</v>
      </c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52:H52"/>
    <mergeCell ref="C53:H53"/>
    <mergeCell ref="C47:H47"/>
    <mergeCell ref="C48:H48"/>
    <mergeCell ref="A44:K44"/>
  </mergeCells>
  <conditionalFormatting sqref="D14:D25 I14:J43 F14:G43 D27:D43">
    <cfRule type="cellIs" dxfId="125" priority="25" operator="equal">
      <formula>0</formula>
    </cfRule>
  </conditionalFormatting>
  <conditionalFormatting sqref="N9:O9 H14:H43 K14:P43">
    <cfRule type="cellIs" dxfId="124" priority="23" operator="equal">
      <formula>0</formula>
    </cfRule>
  </conditionalFormatting>
  <conditionalFormatting sqref="A9:F9">
    <cfRule type="containsText" dxfId="123" priority="21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22" priority="20" operator="equal">
      <formula>0</formula>
    </cfRule>
  </conditionalFormatting>
  <conditionalFormatting sqref="O10:P10">
    <cfRule type="cellIs" dxfId="121" priority="19" operator="equal">
      <formula>"20__. gada __. _________"</formula>
    </cfRule>
  </conditionalFormatting>
  <conditionalFormatting sqref="A44:K44">
    <cfRule type="containsText" dxfId="120" priority="17" operator="containsText" text="Tiešās izmaksas kopā, t. sk. darba devēja sociālais nodoklis __.__% ">
      <formula>NOT(ISERROR(SEARCH("Tiešās izmaksas kopā, t. sk. darba devēja sociālais nodoklis __.__% ",A44)))</formula>
    </cfRule>
  </conditionalFormatting>
  <conditionalFormatting sqref="C52:H52">
    <cfRule type="cellIs" dxfId="119" priority="14" operator="equal">
      <formula>0</formula>
    </cfRule>
  </conditionalFormatting>
  <conditionalFormatting sqref="C47:H47">
    <cfRule type="cellIs" dxfId="118" priority="13" operator="equal">
      <formula>0</formula>
    </cfRule>
  </conditionalFormatting>
  <conditionalFormatting sqref="L44:P44">
    <cfRule type="cellIs" dxfId="117" priority="12" operator="equal">
      <formula>0</formula>
    </cfRule>
  </conditionalFormatting>
  <conditionalFormatting sqref="C4:I4">
    <cfRule type="cellIs" dxfId="116" priority="11" operator="equal">
      <formula>0</formula>
    </cfRule>
  </conditionalFormatting>
  <conditionalFormatting sqref="D5:L8">
    <cfRule type="cellIs" dxfId="115" priority="9" operator="equal">
      <formula>0</formula>
    </cfRule>
  </conditionalFormatting>
  <conditionalFormatting sqref="C52:H52 C55 C47:H47">
    <cfRule type="cellIs" dxfId="114" priority="8" operator="equal">
      <formula>0</formula>
    </cfRule>
  </conditionalFormatting>
  <conditionalFormatting sqref="D1">
    <cfRule type="cellIs" dxfId="113" priority="7" operator="equal">
      <formula>0</formula>
    </cfRule>
  </conditionalFormatting>
  <conditionalFormatting sqref="D25">
    <cfRule type="cellIs" dxfId="112" priority="6" operator="equal">
      <formula>0</formula>
    </cfRule>
  </conditionalFormatting>
  <conditionalFormatting sqref="D27:D28">
    <cfRule type="cellIs" dxfId="111" priority="5" operator="equal">
      <formula>0</formula>
    </cfRule>
  </conditionalFormatting>
  <conditionalFormatting sqref="D29">
    <cfRule type="cellIs" dxfId="110" priority="4" operator="equal">
      <formula>0</formula>
    </cfRule>
  </conditionalFormatting>
  <conditionalFormatting sqref="D26">
    <cfRule type="cellIs" dxfId="109" priority="3" operator="equal">
      <formula>0</formula>
    </cfRule>
  </conditionalFormatting>
  <pageMargins left="0" right="0" top="0.78740157480314965" bottom="0" header="0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6" operator="containsText" id="{BC596309-6EE4-47E0-A590-F3D2F6DA868B}">
            <xm:f>NOT(ISERROR(SEARCH("Tāme sastādīta ____. gada ___. ______________",A50)))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A50</xm:sqref>
        </x14:conditionalFormatting>
        <x14:conditionalFormatting xmlns:xm="http://schemas.microsoft.com/office/excel/2006/main">
          <x14:cfRule type="containsText" priority="15" operator="containsText" id="{A5053C80-E745-4777-A201-BBBD02E74FC0}">
            <xm:f>NOT(ISERROR(SEARCH("Sertifikāta Nr. _________________________________",A55)))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/>
  <dimension ref="A1:P41"/>
  <sheetViews>
    <sheetView view="pageBreakPreview" zoomScaleNormal="100" zoomScaleSheetLayoutView="100" workbookViewId="0">
      <selection activeCell="A27" sqref="A27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2">
        <f>'Kops a'!A16</f>
        <v>2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08" t="s">
        <v>105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7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7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ht="11.25" customHeight="1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P26</f>
        <v>0</v>
      </c>
      <c r="O9" s="221"/>
      <c r="P9" s="25"/>
    </row>
    <row r="10" spans="1:16" x14ac:dyDescent="0.2">
      <c r="A10" s="26"/>
      <c r="B10" s="27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3"/>
      <c r="P10" s="72" t="str">
        <f>A32</f>
        <v>Tāme sastādīta 20__. gada __. _________</v>
      </c>
    </row>
    <row r="11" spans="1:16" ht="12" thickBot="1" x14ac:dyDescent="0.25">
      <c r="A11" s="26"/>
      <c r="B11" s="27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26.75" customHeight="1" thickBot="1" x14ac:dyDescent="0.25">
      <c r="A13" s="215"/>
      <c r="B13" s="217"/>
      <c r="C13" s="218"/>
      <c r="D13" s="220"/>
      <c r="E13" s="203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x14ac:dyDescent="0.2">
      <c r="A14" s="136">
        <v>1</v>
      </c>
      <c r="B14" s="81" t="s">
        <v>67</v>
      </c>
      <c r="C14" s="81" t="s">
        <v>106</v>
      </c>
      <c r="D14" s="134" t="s">
        <v>74</v>
      </c>
      <c r="E14" s="135">
        <v>23.06</v>
      </c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x14ac:dyDescent="0.2">
      <c r="A15" s="139">
        <v>2</v>
      </c>
      <c r="B15" s="85" t="s">
        <v>67</v>
      </c>
      <c r="C15" s="85" t="s">
        <v>107</v>
      </c>
      <c r="D15" s="136" t="s">
        <v>74</v>
      </c>
      <c r="E15" s="137">
        <v>2.72</v>
      </c>
      <c r="F15" s="55"/>
      <c r="G15" s="53"/>
      <c r="H15" s="38">
        <f t="shared" ref="H15:H25" si="0">ROUND(F15*G15,2)</f>
        <v>0</v>
      </c>
      <c r="I15" s="53"/>
      <c r="J15" s="53"/>
      <c r="K15" s="39">
        <f t="shared" ref="K15:K25" si="1">SUM(H15:J15)</f>
        <v>0</v>
      </c>
      <c r="L15" s="40">
        <f t="shared" ref="L15:L25" si="2">ROUND(E15*F15,2)</f>
        <v>0</v>
      </c>
      <c r="M15" s="38">
        <f t="shared" ref="M15:M25" si="3">ROUND(H15*E15,2)</f>
        <v>0</v>
      </c>
      <c r="N15" s="38">
        <f t="shared" ref="N15:N25" si="4">ROUND(I15*E15,2)</f>
        <v>0</v>
      </c>
      <c r="O15" s="38">
        <f t="shared" ref="O15:O25" si="5">ROUND(J15*E15,2)</f>
        <v>0</v>
      </c>
      <c r="P15" s="39">
        <f t="shared" ref="P15:P25" si="6">SUM(M15:O15)</f>
        <v>0</v>
      </c>
    </row>
    <row r="16" spans="1:16" ht="21" x14ac:dyDescent="0.2">
      <c r="A16" s="139">
        <v>3</v>
      </c>
      <c r="B16" s="100" t="s">
        <v>67</v>
      </c>
      <c r="C16" s="86" t="s">
        <v>108</v>
      </c>
      <c r="D16" s="138" t="s">
        <v>74</v>
      </c>
      <c r="E16" s="137">
        <v>1.36</v>
      </c>
      <c r="F16" s="87"/>
      <c r="G16" s="53"/>
      <c r="H16" s="38"/>
      <c r="I16" s="53"/>
      <c r="J16" s="53"/>
      <c r="K16" s="39"/>
      <c r="L16" s="40"/>
      <c r="M16" s="38"/>
      <c r="N16" s="38"/>
      <c r="O16" s="38"/>
      <c r="P16" s="39"/>
    </row>
    <row r="17" spans="1:16" ht="73.5" x14ac:dyDescent="0.2">
      <c r="A17" s="140">
        <v>4</v>
      </c>
      <c r="B17" s="100" t="s">
        <v>67</v>
      </c>
      <c r="C17" s="86" t="s">
        <v>109</v>
      </c>
      <c r="D17" s="136" t="s">
        <v>74</v>
      </c>
      <c r="E17" s="135">
        <v>18.98</v>
      </c>
      <c r="F17" s="87"/>
      <c r="G17" s="53"/>
      <c r="H17" s="38">
        <f t="shared" si="0"/>
        <v>0</v>
      </c>
      <c r="I17" s="53"/>
      <c r="J17" s="53"/>
      <c r="K17" s="39">
        <f t="shared" si="1"/>
        <v>0</v>
      </c>
      <c r="L17" s="40">
        <f t="shared" si="2"/>
        <v>0</v>
      </c>
      <c r="M17" s="38">
        <f t="shared" si="3"/>
        <v>0</v>
      </c>
      <c r="N17" s="38">
        <f t="shared" si="4"/>
        <v>0</v>
      </c>
      <c r="O17" s="38">
        <f t="shared" si="5"/>
        <v>0</v>
      </c>
      <c r="P17" s="39">
        <f t="shared" si="6"/>
        <v>0</v>
      </c>
    </row>
    <row r="18" spans="1:16" x14ac:dyDescent="0.2">
      <c r="A18" s="136">
        <v>5</v>
      </c>
      <c r="B18" s="82" t="s">
        <v>67</v>
      </c>
      <c r="C18" s="82" t="s">
        <v>110</v>
      </c>
      <c r="D18" s="136" t="s">
        <v>74</v>
      </c>
      <c r="E18" s="135">
        <v>23.55</v>
      </c>
      <c r="F18" s="87"/>
      <c r="G18" s="53"/>
      <c r="H18" s="38">
        <f t="shared" si="0"/>
        <v>0</v>
      </c>
      <c r="I18" s="53"/>
      <c r="J18" s="53"/>
      <c r="K18" s="39">
        <f t="shared" si="1"/>
        <v>0</v>
      </c>
      <c r="L18" s="40">
        <f t="shared" si="2"/>
        <v>0</v>
      </c>
      <c r="M18" s="38">
        <f t="shared" si="3"/>
        <v>0</v>
      </c>
      <c r="N18" s="38">
        <f t="shared" si="4"/>
        <v>0</v>
      </c>
      <c r="O18" s="38">
        <f t="shared" si="5"/>
        <v>0</v>
      </c>
      <c r="P18" s="39">
        <f t="shared" si="6"/>
        <v>0</v>
      </c>
    </row>
    <row r="19" spans="1:16" ht="12.75" x14ac:dyDescent="0.2">
      <c r="A19" s="140"/>
      <c r="B19" s="83"/>
      <c r="C19" s="82" t="s">
        <v>111</v>
      </c>
      <c r="D19" s="136" t="s">
        <v>98</v>
      </c>
      <c r="E19" s="135">
        <v>62</v>
      </c>
      <c r="F19" s="87"/>
      <c r="G19" s="53"/>
      <c r="H19" s="38">
        <f t="shared" si="0"/>
        <v>0</v>
      </c>
      <c r="I19" s="53"/>
      <c r="J19" s="53"/>
      <c r="K19" s="39">
        <f t="shared" si="1"/>
        <v>0</v>
      </c>
      <c r="L19" s="40">
        <f t="shared" si="2"/>
        <v>0</v>
      </c>
      <c r="M19" s="38">
        <f t="shared" si="3"/>
        <v>0</v>
      </c>
      <c r="N19" s="38">
        <f t="shared" si="4"/>
        <v>0</v>
      </c>
      <c r="O19" s="38">
        <f t="shared" si="5"/>
        <v>0</v>
      </c>
      <c r="P19" s="39">
        <f t="shared" si="6"/>
        <v>0</v>
      </c>
    </row>
    <row r="20" spans="1:16" ht="12.75" x14ac:dyDescent="0.2">
      <c r="A20" s="140"/>
      <c r="B20" s="83"/>
      <c r="C20" s="82" t="s">
        <v>112</v>
      </c>
      <c r="D20" s="136" t="s">
        <v>98</v>
      </c>
      <c r="E20" s="135">
        <v>48</v>
      </c>
      <c r="F20" s="87"/>
      <c r="G20" s="53"/>
      <c r="H20" s="38">
        <f t="shared" si="0"/>
        <v>0</v>
      </c>
      <c r="I20" s="53"/>
      <c r="J20" s="53"/>
      <c r="K20" s="39">
        <f t="shared" si="1"/>
        <v>0</v>
      </c>
      <c r="L20" s="40">
        <f t="shared" si="2"/>
        <v>0</v>
      </c>
      <c r="M20" s="38">
        <f t="shared" si="3"/>
        <v>0</v>
      </c>
      <c r="N20" s="38">
        <f t="shared" si="4"/>
        <v>0</v>
      </c>
      <c r="O20" s="38">
        <f t="shared" si="5"/>
        <v>0</v>
      </c>
      <c r="P20" s="39">
        <f t="shared" si="6"/>
        <v>0</v>
      </c>
    </row>
    <row r="21" spans="1:16" ht="12.75" x14ac:dyDescent="0.2">
      <c r="A21" s="140"/>
      <c r="B21" s="83"/>
      <c r="C21" s="82" t="s">
        <v>113</v>
      </c>
      <c r="D21" s="136" t="s">
        <v>114</v>
      </c>
      <c r="E21" s="135">
        <v>10</v>
      </c>
      <c r="F21" s="87"/>
      <c r="G21" s="53"/>
      <c r="H21" s="38">
        <f t="shared" si="0"/>
        <v>0</v>
      </c>
      <c r="I21" s="53"/>
      <c r="J21" s="53"/>
      <c r="K21" s="39">
        <f t="shared" si="1"/>
        <v>0</v>
      </c>
      <c r="L21" s="40">
        <f t="shared" si="2"/>
        <v>0</v>
      </c>
      <c r="M21" s="38">
        <f t="shared" si="3"/>
        <v>0</v>
      </c>
      <c r="N21" s="38">
        <f t="shared" si="4"/>
        <v>0</v>
      </c>
      <c r="O21" s="38">
        <f t="shared" si="5"/>
        <v>0</v>
      </c>
      <c r="P21" s="39">
        <f t="shared" si="6"/>
        <v>0</v>
      </c>
    </row>
    <row r="22" spans="1:16" ht="12.75" x14ac:dyDescent="0.2">
      <c r="A22" s="140"/>
      <c r="B22" s="83"/>
      <c r="C22" s="82" t="s">
        <v>115</v>
      </c>
      <c r="D22" s="136" t="s">
        <v>98</v>
      </c>
      <c r="E22" s="135">
        <v>59</v>
      </c>
      <c r="F22" s="87"/>
      <c r="G22" s="53"/>
      <c r="H22" s="38">
        <f t="shared" si="0"/>
        <v>0</v>
      </c>
      <c r="I22" s="53"/>
      <c r="J22" s="53"/>
      <c r="K22" s="39">
        <f t="shared" si="1"/>
        <v>0</v>
      </c>
      <c r="L22" s="40">
        <f t="shared" si="2"/>
        <v>0</v>
      </c>
      <c r="M22" s="38">
        <f t="shared" si="3"/>
        <v>0</v>
      </c>
      <c r="N22" s="38">
        <f t="shared" si="4"/>
        <v>0</v>
      </c>
      <c r="O22" s="38">
        <f t="shared" si="5"/>
        <v>0</v>
      </c>
      <c r="P22" s="39">
        <f t="shared" si="6"/>
        <v>0</v>
      </c>
    </row>
    <row r="23" spans="1:16" ht="12.75" x14ac:dyDescent="0.2">
      <c r="A23" s="140"/>
      <c r="B23" s="83"/>
      <c r="C23" s="82" t="s">
        <v>116</v>
      </c>
      <c r="D23" s="136" t="s">
        <v>114</v>
      </c>
      <c r="E23" s="137">
        <v>5.89</v>
      </c>
      <c r="F23" s="87"/>
      <c r="G23" s="53"/>
      <c r="H23" s="38">
        <f t="shared" si="0"/>
        <v>0</v>
      </c>
      <c r="I23" s="53"/>
      <c r="J23" s="53"/>
      <c r="K23" s="39">
        <f t="shared" si="1"/>
        <v>0</v>
      </c>
      <c r="L23" s="40">
        <f t="shared" si="2"/>
        <v>0</v>
      </c>
      <c r="M23" s="38">
        <f t="shared" si="3"/>
        <v>0</v>
      </c>
      <c r="N23" s="38">
        <f t="shared" si="4"/>
        <v>0</v>
      </c>
      <c r="O23" s="38">
        <f t="shared" si="5"/>
        <v>0</v>
      </c>
      <c r="P23" s="39">
        <f t="shared" si="6"/>
        <v>0</v>
      </c>
    </row>
    <row r="24" spans="1:16" x14ac:dyDescent="0.2">
      <c r="A24" s="136">
        <v>6</v>
      </c>
      <c r="B24" s="82" t="s">
        <v>67</v>
      </c>
      <c r="C24" s="82" t="s">
        <v>117</v>
      </c>
      <c r="D24" s="136" t="s">
        <v>69</v>
      </c>
      <c r="E24" s="135">
        <v>59.76</v>
      </c>
      <c r="F24" s="87"/>
      <c r="G24" s="53"/>
      <c r="H24" s="38">
        <f t="shared" si="0"/>
        <v>0</v>
      </c>
      <c r="I24" s="53"/>
      <c r="J24" s="53"/>
      <c r="K24" s="39">
        <f t="shared" si="1"/>
        <v>0</v>
      </c>
      <c r="L24" s="40">
        <f t="shared" si="2"/>
        <v>0</v>
      </c>
      <c r="M24" s="38">
        <f t="shared" si="3"/>
        <v>0</v>
      </c>
      <c r="N24" s="38">
        <f t="shared" si="4"/>
        <v>0</v>
      </c>
      <c r="O24" s="38">
        <f t="shared" si="5"/>
        <v>0</v>
      </c>
      <c r="P24" s="39">
        <f t="shared" si="6"/>
        <v>0</v>
      </c>
    </row>
    <row r="25" spans="1:16" ht="12" thickBot="1" x14ac:dyDescent="0.25">
      <c r="A25" s="136">
        <v>7</v>
      </c>
      <c r="B25" s="82" t="s">
        <v>67</v>
      </c>
      <c r="C25" s="82" t="s">
        <v>118</v>
      </c>
      <c r="D25" s="136" t="s">
        <v>69</v>
      </c>
      <c r="E25" s="135">
        <v>59.76</v>
      </c>
      <c r="F25" s="87"/>
      <c r="G25" s="53"/>
      <c r="H25" s="38">
        <f t="shared" si="0"/>
        <v>0</v>
      </c>
      <c r="I25" s="53"/>
      <c r="J25" s="53"/>
      <c r="K25" s="39">
        <f t="shared" si="1"/>
        <v>0</v>
      </c>
      <c r="L25" s="40">
        <f t="shared" si="2"/>
        <v>0</v>
      </c>
      <c r="M25" s="38">
        <f t="shared" si="3"/>
        <v>0</v>
      </c>
      <c r="N25" s="38">
        <f t="shared" si="4"/>
        <v>0</v>
      </c>
      <c r="O25" s="38">
        <f t="shared" si="5"/>
        <v>0</v>
      </c>
      <c r="P25" s="39">
        <f t="shared" si="6"/>
        <v>0</v>
      </c>
    </row>
    <row r="26" spans="1:16" ht="12" thickBot="1" x14ac:dyDescent="0.25">
      <c r="A26" s="205" t="s">
        <v>100</v>
      </c>
      <c r="B26" s="206"/>
      <c r="C26" s="206"/>
      <c r="D26" s="206"/>
      <c r="E26" s="206"/>
      <c r="F26" s="206"/>
      <c r="G26" s="206"/>
      <c r="H26" s="206"/>
      <c r="I26" s="206"/>
      <c r="J26" s="206"/>
      <c r="K26" s="207"/>
      <c r="L26" s="56">
        <f>SUM(L14:L25)</f>
        <v>0</v>
      </c>
      <c r="M26" s="57">
        <f>SUM(M14:M25)</f>
        <v>0</v>
      </c>
      <c r="N26" s="57">
        <f>SUM(N14:N25)</f>
        <v>0</v>
      </c>
      <c r="O26" s="57">
        <f>SUM(O14:O25)</f>
        <v>0</v>
      </c>
      <c r="P26" s="58">
        <f>SUM(P14:P25)</f>
        <v>0</v>
      </c>
    </row>
    <row r="27" spans="1:16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2">
      <c r="A29" s="1" t="s">
        <v>20</v>
      </c>
      <c r="B29" s="12"/>
      <c r="C29" s="204">
        <f>'Kops a'!C31:H31</f>
        <v>0</v>
      </c>
      <c r="D29" s="204"/>
      <c r="E29" s="204"/>
      <c r="F29" s="204"/>
      <c r="G29" s="204"/>
      <c r="H29" s="204"/>
      <c r="I29" s="12"/>
      <c r="J29" s="12"/>
      <c r="K29" s="12"/>
      <c r="L29" s="12"/>
      <c r="M29" s="12"/>
      <c r="N29" s="12"/>
      <c r="O29" s="12"/>
      <c r="P29" s="12"/>
    </row>
    <row r="30" spans="1:16" x14ac:dyDescent="0.2">
      <c r="A30" s="12"/>
      <c r="B30" s="12"/>
      <c r="C30" s="156" t="s">
        <v>21</v>
      </c>
      <c r="D30" s="156"/>
      <c r="E30" s="156"/>
      <c r="F30" s="156"/>
      <c r="G30" s="156"/>
      <c r="H30" s="156"/>
      <c r="I30" s="12"/>
      <c r="J30" s="12"/>
      <c r="K30" s="12"/>
      <c r="L30" s="12"/>
      <c r="M30" s="12"/>
      <c r="N30" s="12"/>
      <c r="O30" s="12"/>
      <c r="P30" s="12"/>
    </row>
    <row r="31" spans="1:16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2">
      <c r="A32" s="70" t="str">
        <f>'Kops a'!A34</f>
        <v>Tāme sastādīta 20__. gada __. _________</v>
      </c>
      <c r="B32" s="71"/>
      <c r="C32" s="71"/>
      <c r="D32" s="7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1:16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x14ac:dyDescent="0.2">
      <c r="A34" s="1" t="s">
        <v>50</v>
      </c>
      <c r="B34" s="12"/>
      <c r="C34" s="204">
        <f>'Kops a'!C36:H36</f>
        <v>0</v>
      </c>
      <c r="D34" s="204"/>
      <c r="E34" s="204"/>
      <c r="F34" s="204"/>
      <c r="G34" s="204"/>
      <c r="H34" s="204"/>
      <c r="I34" s="12"/>
      <c r="J34" s="12"/>
      <c r="K34" s="12"/>
      <c r="L34" s="12"/>
      <c r="M34" s="12"/>
      <c r="N34" s="12"/>
      <c r="O34" s="12"/>
      <c r="P34" s="12"/>
    </row>
    <row r="35" spans="1:16" x14ac:dyDescent="0.2">
      <c r="A35" s="12"/>
      <c r="B35" s="12"/>
      <c r="C35" s="156" t="s">
        <v>21</v>
      </c>
      <c r="D35" s="156"/>
      <c r="E35" s="156"/>
      <c r="F35" s="156"/>
      <c r="G35" s="156"/>
      <c r="H35" s="156"/>
      <c r="I35" s="12"/>
      <c r="J35" s="12"/>
      <c r="K35" s="12"/>
      <c r="L35" s="12"/>
      <c r="M35" s="12"/>
      <c r="N35" s="12"/>
      <c r="O35" s="12"/>
      <c r="P35" s="12"/>
    </row>
    <row r="36" spans="1:16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6" x14ac:dyDescent="0.2">
      <c r="A37" s="70" t="s">
        <v>101</v>
      </c>
      <c r="B37" s="71"/>
      <c r="C37" s="75">
        <f>'Kops a'!C39</f>
        <v>0</v>
      </c>
      <c r="D37" s="4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1:16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6" ht="13.5" x14ac:dyDescent="0.2">
      <c r="B39" s="78" t="s">
        <v>102</v>
      </c>
    </row>
    <row r="40" spans="1:16" ht="12" x14ac:dyDescent="0.2">
      <c r="B40" s="79" t="s">
        <v>103</v>
      </c>
    </row>
    <row r="41" spans="1:16" ht="12" x14ac:dyDescent="0.2">
      <c r="B41" s="79" t="s">
        <v>104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35:H35"/>
    <mergeCell ref="C4:I4"/>
    <mergeCell ref="F12:K12"/>
    <mergeCell ref="A9:F9"/>
    <mergeCell ref="J9:M9"/>
    <mergeCell ref="D8:L8"/>
    <mergeCell ref="A26:K26"/>
    <mergeCell ref="C29:H29"/>
    <mergeCell ref="C30:H30"/>
    <mergeCell ref="C34:H34"/>
  </mergeCells>
  <conditionalFormatting sqref="I14:J25 F14:G25">
    <cfRule type="cellIs" dxfId="106" priority="22" operator="equal">
      <formula>0</formula>
    </cfRule>
  </conditionalFormatting>
  <conditionalFormatting sqref="N9:O9 H14:H25 K14:P25">
    <cfRule type="cellIs" dxfId="105" priority="21" operator="equal">
      <formula>0</formula>
    </cfRule>
  </conditionalFormatting>
  <conditionalFormatting sqref="A9:F9">
    <cfRule type="containsText" dxfId="104" priority="1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03" priority="18" operator="equal">
      <formula>0</formula>
    </cfRule>
  </conditionalFormatting>
  <conditionalFormatting sqref="O10">
    <cfRule type="cellIs" dxfId="102" priority="17" operator="equal">
      <formula>"20__. gada __. _________"</formula>
    </cfRule>
  </conditionalFormatting>
  <conditionalFormatting sqref="A26:K26">
    <cfRule type="containsText" dxfId="101" priority="16" operator="containsText" text="Tiešās izmaksas kopā, t. sk. darba devēja sociālais nodoklis __.__% ">
      <formula>NOT(ISERROR(SEARCH("Tiešās izmaksas kopā, t. sk. darba devēja sociālais nodoklis __.__% ",A26)))</formula>
    </cfRule>
  </conditionalFormatting>
  <conditionalFormatting sqref="L26:P26">
    <cfRule type="cellIs" dxfId="100" priority="11" operator="equal">
      <formula>0</formula>
    </cfRule>
  </conditionalFormatting>
  <conditionalFormatting sqref="C4:I4">
    <cfRule type="cellIs" dxfId="99" priority="10" operator="equal">
      <formula>0</formula>
    </cfRule>
  </conditionalFormatting>
  <conditionalFormatting sqref="D5:L8">
    <cfRule type="cellIs" dxfId="98" priority="8" operator="equal">
      <formula>0</formula>
    </cfRule>
  </conditionalFormatting>
  <conditionalFormatting sqref="P10">
    <cfRule type="cellIs" dxfId="97" priority="7" operator="equal">
      <formula>"20__. gada __. _________"</formula>
    </cfRule>
  </conditionalFormatting>
  <conditionalFormatting sqref="C34:H34">
    <cfRule type="cellIs" dxfId="96" priority="4" operator="equal">
      <formula>0</formula>
    </cfRule>
  </conditionalFormatting>
  <conditionalFormatting sqref="C29:H29">
    <cfRule type="cellIs" dxfId="95" priority="3" operator="equal">
      <formula>0</formula>
    </cfRule>
  </conditionalFormatting>
  <conditionalFormatting sqref="C34:H34 C37 C29:H29">
    <cfRule type="cellIs" dxfId="94" priority="2" operator="equal">
      <formula>0</formula>
    </cfRule>
  </conditionalFormatting>
  <conditionalFormatting sqref="D1">
    <cfRule type="cellIs" dxfId="93" priority="1" operator="equal">
      <formula>0</formula>
    </cfRule>
  </conditionalFormatting>
  <pageMargins left="0" right="0" top="0.78740157480314965" bottom="0" header="0" footer="0.31496062992125984"/>
  <pageSetup paperSize="9" scale="84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46B16A03-C867-4231-9EE2-FA19DDA4D492}">
            <xm:f>NOT(ISERROR(SEARCH("Tāme sastādīta ____. gada ___. ______________",A32)))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A32</xm:sqref>
        </x14:conditionalFormatting>
        <x14:conditionalFormatting xmlns:xm="http://schemas.microsoft.com/office/excel/2006/main">
          <x14:cfRule type="containsText" priority="5" operator="containsText" id="{2AF3CC58-04F0-4432-AA0F-D3D058C3CAD1}">
            <xm:f>NOT(ISERROR(SEARCH("Sertifikāta Nr. _________________________________",A37)))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/>
  <dimension ref="A1:P49"/>
  <sheetViews>
    <sheetView view="pageBreakPreview" topLeftCell="A15" zoomScaleNormal="100" zoomScaleSheetLayoutView="100" workbookViewId="0">
      <selection activeCell="A35" sqref="A35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85546875" style="1" customWidth="1"/>
    <col min="4" max="4" width="8.2851562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2">
        <f>'Kops a'!A17</f>
        <v>3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08" t="s">
        <v>119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7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7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ht="11.25" customHeight="1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P34</f>
        <v>0</v>
      </c>
      <c r="O9" s="221"/>
      <c r="P9" s="25"/>
    </row>
    <row r="10" spans="1:16" x14ac:dyDescent="0.2">
      <c r="A10" s="26"/>
      <c r="B10" s="27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3"/>
      <c r="P10" s="72" t="str">
        <f>A40</f>
        <v>Tāme sastādīta 20__. gada __. _________</v>
      </c>
    </row>
    <row r="11" spans="1:16" ht="12" thickBot="1" x14ac:dyDescent="0.25">
      <c r="A11" s="26"/>
      <c r="B11" s="27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26.75" customHeight="1" thickBot="1" x14ac:dyDescent="0.25">
      <c r="A13" s="215"/>
      <c r="B13" s="217"/>
      <c r="C13" s="218"/>
      <c r="D13" s="220"/>
      <c r="E13" s="203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x14ac:dyDescent="0.2">
      <c r="A14" s="136">
        <v>1</v>
      </c>
      <c r="B14" s="136" t="s">
        <v>67</v>
      </c>
      <c r="C14" s="89" t="s">
        <v>120</v>
      </c>
      <c r="D14" s="93" t="s">
        <v>74</v>
      </c>
      <c r="E14" s="88">
        <v>212.75</v>
      </c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12.75" x14ac:dyDescent="0.2">
      <c r="A15" s="140"/>
      <c r="B15" s="108"/>
      <c r="C15" s="90" t="s">
        <v>84</v>
      </c>
      <c r="D15" s="93" t="s">
        <v>85</v>
      </c>
      <c r="E15" s="88">
        <v>63.83</v>
      </c>
      <c r="F15" s="55"/>
      <c r="G15" s="53"/>
      <c r="H15" s="38">
        <f t="shared" ref="H15:H28" si="0">ROUND(F15*G15,2)</f>
        <v>0</v>
      </c>
      <c r="I15" s="53"/>
      <c r="J15" s="53"/>
      <c r="K15" s="39">
        <f t="shared" ref="K15:K28" si="1">SUM(H15:J15)</f>
        <v>0</v>
      </c>
      <c r="L15" s="40">
        <f t="shared" ref="L15:L28" si="2">ROUND(E15*F15,2)</f>
        <v>0</v>
      </c>
      <c r="M15" s="38">
        <f t="shared" ref="M15:M28" si="3">ROUND(H15*E15,2)</f>
        <v>0</v>
      </c>
      <c r="N15" s="38">
        <f t="shared" ref="N15:N28" si="4">ROUND(I15*E15,2)</f>
        <v>0</v>
      </c>
      <c r="O15" s="38">
        <f t="shared" ref="O15:O28" si="5">ROUND(J15*E15,2)</f>
        <v>0</v>
      </c>
      <c r="P15" s="39">
        <f t="shared" ref="P15:P28" si="6">SUM(M15:O15)</f>
        <v>0</v>
      </c>
    </row>
    <row r="16" spans="1:16" ht="12.75" x14ac:dyDescent="0.2">
      <c r="A16" s="140"/>
      <c r="B16" s="108"/>
      <c r="C16" s="90" t="s">
        <v>121</v>
      </c>
      <c r="D16" s="93" t="s">
        <v>85</v>
      </c>
      <c r="E16" s="88">
        <v>1063.75</v>
      </c>
      <c r="F16" s="55"/>
      <c r="G16" s="53"/>
      <c r="H16" s="38">
        <f t="shared" si="0"/>
        <v>0</v>
      </c>
      <c r="I16" s="53"/>
      <c r="J16" s="53"/>
      <c r="K16" s="39">
        <f t="shared" si="1"/>
        <v>0</v>
      </c>
      <c r="L16" s="40">
        <f t="shared" si="2"/>
        <v>0</v>
      </c>
      <c r="M16" s="38">
        <f t="shared" si="3"/>
        <v>0</v>
      </c>
      <c r="N16" s="38">
        <f t="shared" si="4"/>
        <v>0</v>
      </c>
      <c r="O16" s="38">
        <f t="shared" si="5"/>
        <v>0</v>
      </c>
      <c r="P16" s="39">
        <f t="shared" si="6"/>
        <v>0</v>
      </c>
    </row>
    <row r="17" spans="1:16" x14ac:dyDescent="0.2">
      <c r="A17" s="136">
        <v>2</v>
      </c>
      <c r="B17" s="136" t="s">
        <v>67</v>
      </c>
      <c r="C17" s="89" t="s">
        <v>122</v>
      </c>
      <c r="D17" s="93" t="s">
        <v>69</v>
      </c>
      <c r="E17" s="88">
        <v>185</v>
      </c>
      <c r="F17" s="55"/>
      <c r="G17" s="53"/>
      <c r="H17" s="38"/>
      <c r="I17" s="53"/>
      <c r="J17" s="53"/>
      <c r="K17" s="39"/>
      <c r="L17" s="40"/>
      <c r="M17" s="38"/>
      <c r="N17" s="38"/>
      <c r="O17" s="38"/>
      <c r="P17" s="39"/>
    </row>
    <row r="18" spans="1:16" ht="12.75" x14ac:dyDescent="0.2">
      <c r="A18" s="140"/>
      <c r="B18" s="108"/>
      <c r="C18" s="91" t="s">
        <v>123</v>
      </c>
      <c r="D18" s="93" t="s">
        <v>85</v>
      </c>
      <c r="E18" s="88">
        <v>55.5</v>
      </c>
      <c r="F18" s="55"/>
      <c r="G18" s="53"/>
      <c r="H18" s="38"/>
      <c r="I18" s="53"/>
      <c r="J18" s="53"/>
      <c r="K18" s="39"/>
      <c r="L18" s="40"/>
      <c r="M18" s="38"/>
      <c r="N18" s="38"/>
      <c r="O18" s="38"/>
      <c r="P18" s="39"/>
    </row>
    <row r="19" spans="1:16" ht="12.75" x14ac:dyDescent="0.2">
      <c r="A19" s="140"/>
      <c r="B19" s="108"/>
      <c r="C19" s="92" t="s">
        <v>124</v>
      </c>
      <c r="D19" s="94"/>
      <c r="E19" s="95"/>
      <c r="F19" s="55"/>
      <c r="G19" s="53"/>
      <c r="H19" s="38"/>
      <c r="I19" s="53"/>
      <c r="J19" s="53"/>
      <c r="K19" s="39"/>
      <c r="L19" s="40"/>
      <c r="M19" s="38"/>
      <c r="N19" s="38"/>
      <c r="O19" s="38"/>
      <c r="P19" s="39"/>
    </row>
    <row r="20" spans="1:16" x14ac:dyDescent="0.2">
      <c r="A20" s="136">
        <v>3</v>
      </c>
      <c r="B20" s="136" t="s">
        <v>67</v>
      </c>
      <c r="C20" s="89" t="s">
        <v>125</v>
      </c>
      <c r="D20" s="93" t="s">
        <v>74</v>
      </c>
      <c r="E20" s="88">
        <v>129.5</v>
      </c>
      <c r="F20" s="55"/>
      <c r="G20" s="53"/>
      <c r="H20" s="38"/>
      <c r="I20" s="53"/>
      <c r="J20" s="53"/>
      <c r="K20" s="39"/>
      <c r="L20" s="40"/>
      <c r="M20" s="38"/>
      <c r="N20" s="38"/>
      <c r="O20" s="38"/>
      <c r="P20" s="39"/>
    </row>
    <row r="21" spans="1:16" x14ac:dyDescent="0.2">
      <c r="A21" s="136">
        <v>4</v>
      </c>
      <c r="B21" s="136" t="s">
        <v>67</v>
      </c>
      <c r="C21" s="89" t="s">
        <v>126</v>
      </c>
      <c r="D21" s="93" t="s">
        <v>127</v>
      </c>
      <c r="E21" s="88">
        <v>12.95</v>
      </c>
      <c r="F21" s="55"/>
      <c r="G21" s="53"/>
      <c r="H21" s="38"/>
      <c r="I21" s="53"/>
      <c r="J21" s="53"/>
      <c r="K21" s="39"/>
      <c r="L21" s="40"/>
      <c r="M21" s="38"/>
      <c r="N21" s="38"/>
      <c r="O21" s="38"/>
      <c r="P21" s="39"/>
    </row>
    <row r="22" spans="1:16" ht="12.75" x14ac:dyDescent="0.2">
      <c r="A22" s="140"/>
      <c r="B22" s="108"/>
      <c r="C22" s="89" t="s">
        <v>128</v>
      </c>
      <c r="D22" s="93" t="s">
        <v>127</v>
      </c>
      <c r="E22" s="88">
        <v>14.25</v>
      </c>
      <c r="F22" s="55"/>
      <c r="G22" s="53"/>
      <c r="H22" s="38">
        <f t="shared" si="0"/>
        <v>0</v>
      </c>
      <c r="I22" s="53"/>
      <c r="J22" s="53"/>
      <c r="K22" s="39">
        <f t="shared" si="1"/>
        <v>0</v>
      </c>
      <c r="L22" s="40">
        <f t="shared" si="2"/>
        <v>0</v>
      </c>
      <c r="M22" s="38">
        <f t="shared" si="3"/>
        <v>0</v>
      </c>
      <c r="N22" s="38">
        <f t="shared" si="4"/>
        <v>0</v>
      </c>
      <c r="O22" s="38">
        <f t="shared" si="5"/>
        <v>0</v>
      </c>
      <c r="P22" s="39">
        <f t="shared" si="6"/>
        <v>0</v>
      </c>
    </row>
    <row r="23" spans="1:16" x14ac:dyDescent="0.2">
      <c r="A23" s="136">
        <v>5</v>
      </c>
      <c r="B23" s="136" t="s">
        <v>67</v>
      </c>
      <c r="C23" s="89" t="s">
        <v>129</v>
      </c>
      <c r="D23" s="93" t="s">
        <v>127</v>
      </c>
      <c r="E23" s="88">
        <v>129.5</v>
      </c>
      <c r="F23" s="55"/>
      <c r="G23" s="53"/>
      <c r="H23" s="38">
        <f t="shared" si="0"/>
        <v>0</v>
      </c>
      <c r="I23" s="53"/>
      <c r="J23" s="53"/>
      <c r="K23" s="39">
        <f t="shared" si="1"/>
        <v>0</v>
      </c>
      <c r="L23" s="40">
        <f t="shared" si="2"/>
        <v>0</v>
      </c>
      <c r="M23" s="38">
        <f t="shared" si="3"/>
        <v>0</v>
      </c>
      <c r="N23" s="38">
        <f t="shared" si="4"/>
        <v>0</v>
      </c>
      <c r="O23" s="38">
        <f t="shared" si="5"/>
        <v>0</v>
      </c>
      <c r="P23" s="39">
        <f t="shared" si="6"/>
        <v>0</v>
      </c>
    </row>
    <row r="24" spans="1:16" ht="12.75" x14ac:dyDescent="0.2">
      <c r="A24" s="140"/>
      <c r="B24" s="108"/>
      <c r="C24" s="89" t="s">
        <v>130</v>
      </c>
      <c r="D24" s="93" t="s">
        <v>127</v>
      </c>
      <c r="E24" s="88">
        <v>7.12</v>
      </c>
      <c r="F24" s="55"/>
      <c r="G24" s="53"/>
      <c r="H24" s="38">
        <f t="shared" si="0"/>
        <v>0</v>
      </c>
      <c r="I24" s="53"/>
      <c r="J24" s="53"/>
      <c r="K24" s="39">
        <f t="shared" si="1"/>
        <v>0</v>
      </c>
      <c r="L24" s="40">
        <f t="shared" si="2"/>
        <v>0</v>
      </c>
      <c r="M24" s="38">
        <f t="shared" si="3"/>
        <v>0</v>
      </c>
      <c r="N24" s="38">
        <f t="shared" si="4"/>
        <v>0</v>
      </c>
      <c r="O24" s="38">
        <f t="shared" si="5"/>
        <v>0</v>
      </c>
      <c r="P24" s="39">
        <f t="shared" si="6"/>
        <v>0</v>
      </c>
    </row>
    <row r="25" spans="1:16" x14ac:dyDescent="0.2">
      <c r="A25" s="136">
        <v>6</v>
      </c>
      <c r="B25" s="136" t="s">
        <v>67</v>
      </c>
      <c r="C25" s="89" t="s">
        <v>131</v>
      </c>
      <c r="D25" s="93" t="s">
        <v>69</v>
      </c>
      <c r="E25" s="88">
        <v>203.5</v>
      </c>
      <c r="F25" s="55"/>
      <c r="G25" s="53"/>
      <c r="H25" s="38"/>
      <c r="I25" s="53"/>
      <c r="J25" s="53"/>
      <c r="K25" s="39"/>
      <c r="L25" s="40"/>
      <c r="M25" s="38"/>
      <c r="N25" s="38"/>
      <c r="O25" s="38"/>
      <c r="P25" s="39"/>
    </row>
    <row r="26" spans="1:16" ht="12.75" x14ac:dyDescent="0.2">
      <c r="A26" s="108"/>
      <c r="B26" s="108"/>
      <c r="C26" s="89" t="s">
        <v>132</v>
      </c>
      <c r="D26" s="93" t="s">
        <v>127</v>
      </c>
      <c r="E26" s="88">
        <v>8.9499999999999993</v>
      </c>
      <c r="F26" s="55"/>
      <c r="G26" s="53"/>
      <c r="H26" s="38">
        <f t="shared" si="0"/>
        <v>0</v>
      </c>
      <c r="I26" s="53"/>
      <c r="J26" s="53"/>
      <c r="K26" s="39">
        <f t="shared" si="1"/>
        <v>0</v>
      </c>
      <c r="L26" s="40">
        <f t="shared" si="2"/>
        <v>0</v>
      </c>
      <c r="M26" s="38">
        <f t="shared" si="3"/>
        <v>0</v>
      </c>
      <c r="N26" s="38">
        <f t="shared" si="4"/>
        <v>0</v>
      </c>
      <c r="O26" s="38">
        <f t="shared" si="5"/>
        <v>0</v>
      </c>
      <c r="P26" s="39">
        <f t="shared" si="6"/>
        <v>0</v>
      </c>
    </row>
    <row r="27" spans="1:16" ht="12.75" x14ac:dyDescent="0.2">
      <c r="A27" s="108"/>
      <c r="B27" s="108"/>
      <c r="C27" s="89" t="s">
        <v>131</v>
      </c>
      <c r="D27" s="93" t="s">
        <v>69</v>
      </c>
      <c r="E27" s="88">
        <v>213.68</v>
      </c>
      <c r="F27" s="55"/>
      <c r="G27" s="53"/>
      <c r="H27" s="38">
        <f t="shared" si="0"/>
        <v>0</v>
      </c>
      <c r="I27" s="53"/>
      <c r="J27" s="53"/>
      <c r="K27" s="39">
        <f t="shared" si="1"/>
        <v>0</v>
      </c>
      <c r="L27" s="40">
        <f t="shared" si="2"/>
        <v>0</v>
      </c>
      <c r="M27" s="38">
        <f t="shared" si="3"/>
        <v>0</v>
      </c>
      <c r="N27" s="38">
        <f t="shared" si="4"/>
        <v>0</v>
      </c>
      <c r="O27" s="38">
        <f t="shared" si="5"/>
        <v>0</v>
      </c>
      <c r="P27" s="39">
        <f t="shared" si="6"/>
        <v>0</v>
      </c>
    </row>
    <row r="28" spans="1:16" x14ac:dyDescent="0.2">
      <c r="A28" s="136">
        <v>7</v>
      </c>
      <c r="B28" s="136" t="s">
        <v>67</v>
      </c>
      <c r="C28" s="89" t="s">
        <v>133</v>
      </c>
      <c r="D28" s="93" t="s">
        <v>74</v>
      </c>
      <c r="E28" s="88">
        <v>277.5</v>
      </c>
      <c r="F28" s="55"/>
      <c r="G28" s="53"/>
      <c r="H28" s="38">
        <f t="shared" si="0"/>
        <v>0</v>
      </c>
      <c r="I28" s="53"/>
      <c r="J28" s="53"/>
      <c r="K28" s="39">
        <f t="shared" si="1"/>
        <v>0</v>
      </c>
      <c r="L28" s="40">
        <f t="shared" si="2"/>
        <v>0</v>
      </c>
      <c r="M28" s="38">
        <f t="shared" si="3"/>
        <v>0</v>
      </c>
      <c r="N28" s="38">
        <f t="shared" si="4"/>
        <v>0</v>
      </c>
      <c r="O28" s="38">
        <f t="shared" si="5"/>
        <v>0</v>
      </c>
      <c r="P28" s="39">
        <f t="shared" si="6"/>
        <v>0</v>
      </c>
    </row>
    <row r="29" spans="1:16" ht="12.75" x14ac:dyDescent="0.2">
      <c r="A29" s="140"/>
      <c r="B29" s="108"/>
      <c r="C29" s="89" t="s">
        <v>134</v>
      </c>
      <c r="D29" s="93" t="s">
        <v>127</v>
      </c>
      <c r="E29" s="88">
        <v>41.63</v>
      </c>
      <c r="F29" s="55"/>
      <c r="G29" s="53"/>
      <c r="H29" s="38"/>
      <c r="I29" s="53"/>
      <c r="J29" s="53"/>
      <c r="K29" s="39"/>
      <c r="L29" s="40"/>
      <c r="M29" s="38"/>
      <c r="N29" s="38"/>
      <c r="O29" s="38"/>
      <c r="P29" s="39"/>
    </row>
    <row r="30" spans="1:16" x14ac:dyDescent="0.2">
      <c r="A30" s="136">
        <v>8</v>
      </c>
      <c r="B30" s="136" t="s">
        <v>67</v>
      </c>
      <c r="C30" s="89" t="s">
        <v>135</v>
      </c>
      <c r="D30" s="93" t="s">
        <v>74</v>
      </c>
      <c r="E30" s="88">
        <v>277.5</v>
      </c>
      <c r="F30" s="55"/>
      <c r="G30" s="53"/>
      <c r="H30" s="38"/>
      <c r="I30" s="53"/>
      <c r="J30" s="53"/>
      <c r="K30" s="39"/>
      <c r="L30" s="40"/>
      <c r="M30" s="38"/>
      <c r="N30" s="38"/>
      <c r="O30" s="38"/>
      <c r="P30" s="39"/>
    </row>
    <row r="31" spans="1:16" ht="12.75" x14ac:dyDescent="0.2">
      <c r="A31" s="140"/>
      <c r="B31" s="108"/>
      <c r="C31" s="89" t="s">
        <v>136</v>
      </c>
      <c r="D31" s="93" t="s">
        <v>85</v>
      </c>
      <c r="E31" s="88">
        <v>5.55</v>
      </c>
      <c r="F31" s="55"/>
      <c r="G31" s="53"/>
      <c r="H31" s="38"/>
      <c r="I31" s="53"/>
      <c r="J31" s="53"/>
      <c r="K31" s="39"/>
      <c r="L31" s="40"/>
      <c r="M31" s="38"/>
      <c r="N31" s="38"/>
      <c r="O31" s="38"/>
      <c r="P31" s="39"/>
    </row>
    <row r="32" spans="1:16" x14ac:dyDescent="0.2">
      <c r="A32" s="136">
        <v>9</v>
      </c>
      <c r="B32" s="136" t="s">
        <v>67</v>
      </c>
      <c r="C32" s="89" t="s">
        <v>137</v>
      </c>
      <c r="D32" s="93" t="s">
        <v>98</v>
      </c>
      <c r="E32" s="88">
        <v>1</v>
      </c>
      <c r="F32" s="55"/>
      <c r="G32" s="53"/>
      <c r="H32" s="38"/>
      <c r="I32" s="53"/>
      <c r="J32" s="53"/>
      <c r="K32" s="39"/>
      <c r="L32" s="40"/>
      <c r="M32" s="38"/>
      <c r="N32" s="38"/>
      <c r="O32" s="38"/>
      <c r="P32" s="39"/>
    </row>
    <row r="33" spans="1:16" ht="54.75" customHeight="1" thickBot="1" x14ac:dyDescent="0.25">
      <c r="A33" s="141">
        <v>10</v>
      </c>
      <c r="B33" s="136" t="s">
        <v>67</v>
      </c>
      <c r="C33" s="37" t="s">
        <v>138</v>
      </c>
      <c r="D33" s="93" t="s">
        <v>74</v>
      </c>
      <c r="E33" s="88">
        <v>2</v>
      </c>
      <c r="F33" s="55"/>
      <c r="G33" s="53"/>
      <c r="H33" s="38"/>
      <c r="I33" s="53"/>
      <c r="J33" s="53"/>
      <c r="K33" s="39"/>
      <c r="L33" s="40"/>
      <c r="M33" s="38"/>
      <c r="N33" s="38"/>
      <c r="O33" s="38"/>
      <c r="P33" s="39"/>
    </row>
    <row r="34" spans="1:16" ht="12" thickBot="1" x14ac:dyDescent="0.25">
      <c r="A34" s="205" t="s">
        <v>100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7"/>
      <c r="L34" s="56">
        <f>SUM(L14:L33)</f>
        <v>0</v>
      </c>
      <c r="M34" s="57">
        <f>SUM(M14:M33)</f>
        <v>0</v>
      </c>
      <c r="N34" s="57">
        <f>SUM(N14:N33)</f>
        <v>0</v>
      </c>
      <c r="O34" s="57">
        <f>SUM(O14:O33)</f>
        <v>0</v>
      </c>
      <c r="P34" s="58">
        <f>SUM(P14:P33)</f>
        <v>0</v>
      </c>
    </row>
    <row r="35" spans="1:16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6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6" x14ac:dyDescent="0.2">
      <c r="A37" s="1" t="s">
        <v>20</v>
      </c>
      <c r="B37" s="12"/>
      <c r="C37" s="204">
        <f>'Kops a'!C31:H31</f>
        <v>0</v>
      </c>
      <c r="D37" s="204"/>
      <c r="E37" s="204"/>
      <c r="F37" s="204"/>
      <c r="G37" s="204"/>
      <c r="H37" s="204"/>
      <c r="I37" s="12"/>
      <c r="J37" s="12"/>
      <c r="K37" s="12"/>
      <c r="L37" s="12"/>
      <c r="M37" s="12"/>
      <c r="N37" s="12"/>
      <c r="O37" s="12"/>
      <c r="P37" s="12"/>
    </row>
    <row r="38" spans="1:16" x14ac:dyDescent="0.2">
      <c r="A38" s="12"/>
      <c r="B38" s="12"/>
      <c r="C38" s="156" t="s">
        <v>21</v>
      </c>
      <c r="D38" s="156"/>
      <c r="E38" s="156"/>
      <c r="F38" s="156"/>
      <c r="G38" s="156"/>
      <c r="H38" s="156"/>
      <c r="I38" s="12"/>
      <c r="J38" s="12"/>
      <c r="K38" s="12"/>
      <c r="L38" s="12"/>
      <c r="M38" s="12"/>
      <c r="N38" s="12"/>
      <c r="O38" s="12"/>
      <c r="P38" s="12"/>
    </row>
    <row r="39" spans="1:16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x14ac:dyDescent="0.2">
      <c r="A40" s="70" t="str">
        <f>'Kops a'!A34</f>
        <v>Tāme sastādīta 20__. gada __. _________</v>
      </c>
      <c r="B40" s="71"/>
      <c r="C40" s="71"/>
      <c r="D40" s="7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x14ac:dyDescent="0.2">
      <c r="A42" s="1" t="s">
        <v>50</v>
      </c>
      <c r="B42" s="12"/>
      <c r="C42" s="204">
        <f>'Kops a'!C36:H36</f>
        <v>0</v>
      </c>
      <c r="D42" s="204"/>
      <c r="E42" s="204"/>
      <c r="F42" s="204"/>
      <c r="G42" s="204"/>
      <c r="H42" s="204"/>
      <c r="I42" s="12"/>
      <c r="J42" s="12"/>
      <c r="K42" s="12"/>
      <c r="L42" s="12"/>
      <c r="M42" s="12"/>
      <c r="N42" s="12"/>
      <c r="O42" s="12"/>
      <c r="P42" s="12"/>
    </row>
    <row r="43" spans="1:16" x14ac:dyDescent="0.2">
      <c r="A43" s="12"/>
      <c r="B43" s="12"/>
      <c r="C43" s="156" t="s">
        <v>21</v>
      </c>
      <c r="D43" s="156"/>
      <c r="E43" s="156"/>
      <c r="F43" s="156"/>
      <c r="G43" s="156"/>
      <c r="H43" s="156"/>
      <c r="I43" s="12"/>
      <c r="J43" s="12"/>
      <c r="K43" s="12"/>
      <c r="L43" s="12"/>
      <c r="M43" s="12"/>
      <c r="N43" s="12"/>
      <c r="O43" s="12"/>
      <c r="P43" s="12"/>
    </row>
    <row r="44" spans="1:16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x14ac:dyDescent="0.2">
      <c r="A45" s="70" t="s">
        <v>101</v>
      </c>
      <c r="B45" s="71"/>
      <c r="C45" s="75">
        <f>'Kops a'!C39</f>
        <v>0</v>
      </c>
      <c r="D45" s="41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6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6" ht="13.5" x14ac:dyDescent="0.2">
      <c r="B47" s="78" t="s">
        <v>102</v>
      </c>
    </row>
    <row r="48" spans="1:16" ht="12" x14ac:dyDescent="0.2">
      <c r="B48" s="79" t="s">
        <v>103</v>
      </c>
    </row>
    <row r="49" spans="2:2" ht="12" x14ac:dyDescent="0.2">
      <c r="B49" s="79" t="s">
        <v>104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43:H43"/>
    <mergeCell ref="C4:I4"/>
    <mergeCell ref="F12:K12"/>
    <mergeCell ref="A9:F9"/>
    <mergeCell ref="J9:M9"/>
    <mergeCell ref="D8:L8"/>
    <mergeCell ref="A34:K34"/>
    <mergeCell ref="C37:H37"/>
    <mergeCell ref="C38:H38"/>
    <mergeCell ref="C42:H42"/>
  </mergeCells>
  <conditionalFormatting sqref="I15:J33 F15:G33">
    <cfRule type="cellIs" dxfId="90" priority="26" operator="equal">
      <formula>0</formula>
    </cfRule>
  </conditionalFormatting>
  <conditionalFormatting sqref="N9:O9 H14:H33 K14:P33">
    <cfRule type="cellIs" dxfId="89" priority="25" operator="equal">
      <formula>0</formula>
    </cfRule>
  </conditionalFormatting>
  <conditionalFormatting sqref="A9:F9">
    <cfRule type="containsText" dxfId="88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87" priority="22" operator="equal">
      <formula>0</formula>
    </cfRule>
  </conditionalFormatting>
  <conditionalFormatting sqref="O10">
    <cfRule type="cellIs" dxfId="86" priority="21" operator="equal">
      <formula>"20__. gada __. _________"</formula>
    </cfRule>
  </conditionalFormatting>
  <conditionalFormatting sqref="A34:K34">
    <cfRule type="containsText" dxfId="85" priority="20" operator="containsText" text="Tiešās izmaksas kopā, t. sk. darba devēja sociālais nodoklis __.__% ">
      <formula>NOT(ISERROR(SEARCH("Tiešās izmaksas kopā, t. sk. darba devēja sociālais nodoklis __.__% ",A34)))</formula>
    </cfRule>
  </conditionalFormatting>
  <conditionalFormatting sqref="L34:P34">
    <cfRule type="cellIs" dxfId="84" priority="15" operator="equal">
      <formula>0</formula>
    </cfRule>
  </conditionalFormatting>
  <conditionalFormatting sqref="C4:I4">
    <cfRule type="cellIs" dxfId="83" priority="14" operator="equal">
      <formula>0</formula>
    </cfRule>
  </conditionalFormatting>
  <conditionalFormatting sqref="C33">
    <cfRule type="cellIs" dxfId="82" priority="13" operator="equal">
      <formula>0</formula>
    </cfRule>
  </conditionalFormatting>
  <conditionalFormatting sqref="D5:L8">
    <cfRule type="cellIs" dxfId="81" priority="11" operator="equal">
      <formula>0</formula>
    </cfRule>
  </conditionalFormatting>
  <conditionalFormatting sqref="F14:G14">
    <cfRule type="cellIs" dxfId="80" priority="10" operator="equal">
      <formula>0</formula>
    </cfRule>
  </conditionalFormatting>
  <conditionalFormatting sqref="I14:J14">
    <cfRule type="cellIs" dxfId="79" priority="8" operator="equal">
      <formula>0</formula>
    </cfRule>
  </conditionalFormatting>
  <conditionalFormatting sqref="P10">
    <cfRule type="cellIs" dxfId="78" priority="7" operator="equal">
      <formula>"20__. gada __. _________"</formula>
    </cfRule>
  </conditionalFormatting>
  <conditionalFormatting sqref="C42:H42">
    <cfRule type="cellIs" dxfId="77" priority="4" operator="equal">
      <formula>0</formula>
    </cfRule>
  </conditionalFormatting>
  <conditionalFormatting sqref="C37:H37">
    <cfRule type="cellIs" dxfId="76" priority="3" operator="equal">
      <formula>0</formula>
    </cfRule>
  </conditionalFormatting>
  <conditionalFormatting sqref="C42:H42 C45 C37:H37">
    <cfRule type="cellIs" dxfId="75" priority="2" operator="equal">
      <formula>0</formula>
    </cfRule>
  </conditionalFormatting>
  <conditionalFormatting sqref="D1">
    <cfRule type="cellIs" dxfId="74" priority="1" operator="equal">
      <formula>0</formula>
    </cfRule>
  </conditionalFormatting>
  <pageMargins left="0" right="0" top="0.78740157480314965" bottom="0" header="0" footer="0.31496062992125984"/>
  <pageSetup paperSize="9" scale="98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______________",A40)))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_________________________________",A45)))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/>
  <dimension ref="A1:P47"/>
  <sheetViews>
    <sheetView view="pageBreakPreview" topLeftCell="A10" zoomScaleNormal="100" zoomScaleSheetLayoutView="100" workbookViewId="0">
      <selection activeCell="A33" sqref="A3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2">
        <f>'Kops a'!A18</f>
        <v>4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08" t="s">
        <v>139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7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7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ht="11.25" customHeight="1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P32</f>
        <v>0</v>
      </c>
      <c r="O9" s="221"/>
      <c r="P9" s="25"/>
    </row>
    <row r="10" spans="1:16" x14ac:dyDescent="0.2">
      <c r="A10" s="26"/>
      <c r="B10" s="27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3"/>
      <c r="P10" s="72" t="str">
        <f>A38</f>
        <v>Tāme sastādīta 20__. gada __. _________</v>
      </c>
    </row>
    <row r="11" spans="1:16" ht="12" thickBot="1" x14ac:dyDescent="0.25">
      <c r="A11" s="26"/>
      <c r="B11" s="27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26.75" customHeight="1" thickBot="1" x14ac:dyDescent="0.25">
      <c r="A13" s="215"/>
      <c r="B13" s="217"/>
      <c r="C13" s="218"/>
      <c r="D13" s="220"/>
      <c r="E13" s="203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ht="22.5" x14ac:dyDescent="0.2">
      <c r="A14" s="142"/>
      <c r="B14" s="142"/>
      <c r="C14" s="96" t="s">
        <v>140</v>
      </c>
      <c r="D14" s="142"/>
      <c r="E14" s="144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22.5" x14ac:dyDescent="0.2">
      <c r="A15" s="143">
        <v>1</v>
      </c>
      <c r="B15" s="143" t="s">
        <v>67</v>
      </c>
      <c r="C15" s="97" t="s">
        <v>141</v>
      </c>
      <c r="D15" s="143" t="s">
        <v>74</v>
      </c>
      <c r="E15" s="145">
        <v>6.12</v>
      </c>
      <c r="F15" s="55"/>
      <c r="G15" s="53"/>
      <c r="H15" s="38">
        <f t="shared" ref="H15:H31" si="0">ROUND(F15*G15,2)</f>
        <v>0</v>
      </c>
      <c r="I15" s="53"/>
      <c r="J15" s="53"/>
      <c r="K15" s="39">
        <f t="shared" ref="K15:K31" si="1">SUM(H15:J15)</f>
        <v>0</v>
      </c>
      <c r="L15" s="40">
        <f t="shared" ref="L15:L31" si="2">ROUND(E15*F15,2)</f>
        <v>0</v>
      </c>
      <c r="M15" s="38">
        <f t="shared" ref="M15:M31" si="3">ROUND(H15*E15,2)</f>
        <v>0</v>
      </c>
      <c r="N15" s="38">
        <f t="shared" ref="N15:N31" si="4">ROUND(I15*E15,2)</f>
        <v>0</v>
      </c>
      <c r="O15" s="38">
        <f t="shared" ref="O15:O31" si="5">ROUND(J15*E15,2)</f>
        <v>0</v>
      </c>
      <c r="P15" s="39">
        <f t="shared" ref="P15:P31" si="6">SUM(M15:O15)</f>
        <v>0</v>
      </c>
    </row>
    <row r="16" spans="1:16" ht="22.5" x14ac:dyDescent="0.2">
      <c r="A16" s="143">
        <v>2</v>
      </c>
      <c r="B16" s="143" t="s">
        <v>67</v>
      </c>
      <c r="C16" s="97" t="s">
        <v>142</v>
      </c>
      <c r="D16" s="143" t="s">
        <v>74</v>
      </c>
      <c r="E16" s="145">
        <v>6.12</v>
      </c>
      <c r="F16" s="55"/>
      <c r="G16" s="53"/>
      <c r="H16" s="38">
        <f t="shared" si="0"/>
        <v>0</v>
      </c>
      <c r="I16" s="53"/>
      <c r="J16" s="53"/>
      <c r="K16" s="39">
        <f t="shared" si="1"/>
        <v>0</v>
      </c>
      <c r="L16" s="40">
        <f t="shared" si="2"/>
        <v>0</v>
      </c>
      <c r="M16" s="38">
        <f t="shared" si="3"/>
        <v>0</v>
      </c>
      <c r="N16" s="38">
        <f t="shared" si="4"/>
        <v>0</v>
      </c>
      <c r="O16" s="38">
        <f t="shared" si="5"/>
        <v>0</v>
      </c>
      <c r="P16" s="39">
        <f t="shared" si="6"/>
        <v>0</v>
      </c>
    </row>
    <row r="17" spans="1:16" x14ac:dyDescent="0.2">
      <c r="A17" s="143">
        <v>3</v>
      </c>
      <c r="B17" s="143" t="s">
        <v>67</v>
      </c>
      <c r="C17" s="97" t="s">
        <v>143</v>
      </c>
      <c r="D17" s="143" t="s">
        <v>74</v>
      </c>
      <c r="E17" s="145">
        <v>6.12</v>
      </c>
      <c r="F17" s="55"/>
      <c r="G17" s="53"/>
      <c r="H17" s="38">
        <f t="shared" si="0"/>
        <v>0</v>
      </c>
      <c r="I17" s="53"/>
      <c r="J17" s="53"/>
      <c r="K17" s="39">
        <f t="shared" si="1"/>
        <v>0</v>
      </c>
      <c r="L17" s="40">
        <f t="shared" si="2"/>
        <v>0</v>
      </c>
      <c r="M17" s="38">
        <f t="shared" si="3"/>
        <v>0</v>
      </c>
      <c r="N17" s="38">
        <f t="shared" si="4"/>
        <v>0</v>
      </c>
      <c r="O17" s="38">
        <f t="shared" si="5"/>
        <v>0</v>
      </c>
      <c r="P17" s="39">
        <f t="shared" si="6"/>
        <v>0</v>
      </c>
    </row>
    <row r="18" spans="1:16" x14ac:dyDescent="0.2">
      <c r="A18" s="142"/>
      <c r="B18" s="142"/>
      <c r="C18" s="97" t="s">
        <v>144</v>
      </c>
      <c r="D18" s="143" t="s">
        <v>127</v>
      </c>
      <c r="E18" s="145">
        <v>0.18</v>
      </c>
      <c r="F18" s="55"/>
      <c r="G18" s="53"/>
      <c r="H18" s="38">
        <f t="shared" si="0"/>
        <v>0</v>
      </c>
      <c r="I18" s="53"/>
      <c r="J18" s="53"/>
      <c r="K18" s="39">
        <f t="shared" si="1"/>
        <v>0</v>
      </c>
      <c r="L18" s="40">
        <f t="shared" si="2"/>
        <v>0</v>
      </c>
      <c r="M18" s="38">
        <f t="shared" si="3"/>
        <v>0</v>
      </c>
      <c r="N18" s="38">
        <f t="shared" si="4"/>
        <v>0</v>
      </c>
      <c r="O18" s="38">
        <f t="shared" si="5"/>
        <v>0</v>
      </c>
      <c r="P18" s="39">
        <f t="shared" si="6"/>
        <v>0</v>
      </c>
    </row>
    <row r="19" spans="1:16" ht="22.5" x14ac:dyDescent="0.2">
      <c r="A19" s="143">
        <v>4</v>
      </c>
      <c r="B19" s="143" t="s">
        <v>67</v>
      </c>
      <c r="C19" s="97" t="s">
        <v>145</v>
      </c>
      <c r="D19" s="143" t="s">
        <v>85</v>
      </c>
      <c r="E19" s="145">
        <v>191.88</v>
      </c>
      <c r="F19" s="55"/>
      <c r="G19" s="53"/>
      <c r="H19" s="38">
        <f t="shared" si="0"/>
        <v>0</v>
      </c>
      <c r="I19" s="53"/>
      <c r="J19" s="53"/>
      <c r="K19" s="39">
        <f t="shared" si="1"/>
        <v>0</v>
      </c>
      <c r="L19" s="40">
        <f t="shared" si="2"/>
        <v>0</v>
      </c>
      <c r="M19" s="38">
        <f t="shared" si="3"/>
        <v>0</v>
      </c>
      <c r="N19" s="38">
        <f t="shared" si="4"/>
        <v>0</v>
      </c>
      <c r="O19" s="38">
        <f t="shared" si="5"/>
        <v>0</v>
      </c>
      <c r="P19" s="39">
        <f t="shared" si="6"/>
        <v>0</v>
      </c>
    </row>
    <row r="20" spans="1:16" ht="22.5" x14ac:dyDescent="0.2">
      <c r="A20" s="143">
        <v>5</v>
      </c>
      <c r="B20" s="143" t="s">
        <v>67</v>
      </c>
      <c r="C20" s="97" t="s">
        <v>146</v>
      </c>
      <c r="D20" s="143" t="s">
        <v>74</v>
      </c>
      <c r="E20" s="145">
        <v>6.73</v>
      </c>
      <c r="F20" s="55"/>
      <c r="G20" s="53"/>
      <c r="H20" s="38">
        <f t="shared" si="0"/>
        <v>0</v>
      </c>
      <c r="I20" s="53"/>
      <c r="J20" s="53"/>
      <c r="K20" s="39">
        <f t="shared" si="1"/>
        <v>0</v>
      </c>
      <c r="L20" s="40">
        <f t="shared" si="2"/>
        <v>0</v>
      </c>
      <c r="M20" s="38">
        <f t="shared" si="3"/>
        <v>0</v>
      </c>
      <c r="N20" s="38">
        <f t="shared" si="4"/>
        <v>0</v>
      </c>
      <c r="O20" s="38">
        <f t="shared" si="5"/>
        <v>0</v>
      </c>
      <c r="P20" s="39">
        <f t="shared" si="6"/>
        <v>0</v>
      </c>
    </row>
    <row r="21" spans="1:16" x14ac:dyDescent="0.2">
      <c r="A21" s="142"/>
      <c r="B21" s="142"/>
      <c r="C21" s="97" t="s">
        <v>115</v>
      </c>
      <c r="D21" s="143" t="s">
        <v>71</v>
      </c>
      <c r="E21" s="145">
        <v>40.39</v>
      </c>
      <c r="F21" s="55"/>
      <c r="G21" s="53"/>
      <c r="H21" s="38">
        <f t="shared" si="0"/>
        <v>0</v>
      </c>
      <c r="I21" s="53"/>
      <c r="J21" s="53"/>
      <c r="K21" s="39">
        <f t="shared" si="1"/>
        <v>0</v>
      </c>
      <c r="L21" s="40">
        <f t="shared" si="2"/>
        <v>0</v>
      </c>
      <c r="M21" s="38">
        <f t="shared" si="3"/>
        <v>0</v>
      </c>
      <c r="N21" s="38">
        <f t="shared" si="4"/>
        <v>0</v>
      </c>
      <c r="O21" s="38">
        <f t="shared" si="5"/>
        <v>0</v>
      </c>
      <c r="P21" s="39">
        <f t="shared" si="6"/>
        <v>0</v>
      </c>
    </row>
    <row r="22" spans="1:16" x14ac:dyDescent="0.2">
      <c r="A22" s="142"/>
      <c r="B22" s="142"/>
      <c r="C22" s="97" t="s">
        <v>147</v>
      </c>
      <c r="D22" s="143" t="s">
        <v>74</v>
      </c>
      <c r="E22" s="145">
        <v>7.41</v>
      </c>
      <c r="F22" s="55"/>
      <c r="G22" s="53"/>
      <c r="H22" s="38">
        <f t="shared" si="0"/>
        <v>0</v>
      </c>
      <c r="I22" s="53"/>
      <c r="J22" s="53"/>
      <c r="K22" s="39">
        <f t="shared" si="1"/>
        <v>0</v>
      </c>
      <c r="L22" s="40">
        <f t="shared" si="2"/>
        <v>0</v>
      </c>
      <c r="M22" s="38">
        <f t="shared" si="3"/>
        <v>0</v>
      </c>
      <c r="N22" s="38">
        <f t="shared" si="4"/>
        <v>0</v>
      </c>
      <c r="O22" s="38">
        <f t="shared" si="5"/>
        <v>0</v>
      </c>
      <c r="P22" s="39">
        <f t="shared" si="6"/>
        <v>0</v>
      </c>
    </row>
    <row r="23" spans="1:16" x14ac:dyDescent="0.2">
      <c r="A23" s="143">
        <v>6</v>
      </c>
      <c r="B23" s="143" t="s">
        <v>67</v>
      </c>
      <c r="C23" s="97" t="s">
        <v>148</v>
      </c>
      <c r="D23" s="143" t="s">
        <v>69</v>
      </c>
      <c r="E23" s="145">
        <v>80</v>
      </c>
      <c r="F23" s="55"/>
      <c r="G23" s="53"/>
      <c r="H23" s="38">
        <f t="shared" si="0"/>
        <v>0</v>
      </c>
      <c r="I23" s="53"/>
      <c r="J23" s="53"/>
      <c r="K23" s="39">
        <f t="shared" si="1"/>
        <v>0</v>
      </c>
      <c r="L23" s="40">
        <f t="shared" si="2"/>
        <v>0</v>
      </c>
      <c r="M23" s="38">
        <f t="shared" si="3"/>
        <v>0</v>
      </c>
      <c r="N23" s="38">
        <f t="shared" si="4"/>
        <v>0</v>
      </c>
      <c r="O23" s="38">
        <f t="shared" si="5"/>
        <v>0</v>
      </c>
      <c r="P23" s="39">
        <f t="shared" si="6"/>
        <v>0</v>
      </c>
    </row>
    <row r="24" spans="1:16" x14ac:dyDescent="0.2">
      <c r="A24" s="142"/>
      <c r="B24" s="142"/>
      <c r="C24" s="97" t="s">
        <v>149</v>
      </c>
      <c r="D24" s="143" t="s">
        <v>150</v>
      </c>
      <c r="E24" s="145">
        <v>27</v>
      </c>
      <c r="F24" s="55"/>
      <c r="G24" s="53"/>
      <c r="H24" s="38">
        <f t="shared" si="0"/>
        <v>0</v>
      </c>
      <c r="I24" s="53"/>
      <c r="J24" s="53"/>
      <c r="K24" s="39">
        <f t="shared" si="1"/>
        <v>0</v>
      </c>
      <c r="L24" s="40">
        <f t="shared" si="2"/>
        <v>0</v>
      </c>
      <c r="M24" s="38">
        <f t="shared" si="3"/>
        <v>0</v>
      </c>
      <c r="N24" s="38">
        <f t="shared" si="4"/>
        <v>0</v>
      </c>
      <c r="O24" s="38">
        <f t="shared" si="5"/>
        <v>0</v>
      </c>
      <c r="P24" s="39">
        <f t="shared" si="6"/>
        <v>0</v>
      </c>
    </row>
    <row r="25" spans="1:16" x14ac:dyDescent="0.2">
      <c r="A25" s="142"/>
      <c r="B25" s="142"/>
      <c r="C25" s="97" t="s">
        <v>151</v>
      </c>
      <c r="D25" s="143" t="s">
        <v>150</v>
      </c>
      <c r="E25" s="145">
        <v>27</v>
      </c>
      <c r="F25" s="55"/>
      <c r="G25" s="53"/>
      <c r="H25" s="38">
        <f t="shared" si="0"/>
        <v>0</v>
      </c>
      <c r="I25" s="53"/>
      <c r="J25" s="53"/>
      <c r="K25" s="39">
        <f t="shared" si="1"/>
        <v>0</v>
      </c>
      <c r="L25" s="40">
        <f t="shared" si="2"/>
        <v>0</v>
      </c>
      <c r="M25" s="38">
        <f t="shared" si="3"/>
        <v>0</v>
      </c>
      <c r="N25" s="38">
        <f t="shared" si="4"/>
        <v>0</v>
      </c>
      <c r="O25" s="38">
        <f t="shared" si="5"/>
        <v>0</v>
      </c>
      <c r="P25" s="39">
        <f t="shared" si="6"/>
        <v>0</v>
      </c>
    </row>
    <row r="26" spans="1:16" x14ac:dyDescent="0.2">
      <c r="A26" s="142"/>
      <c r="B26" s="142"/>
      <c r="C26" s="97" t="s">
        <v>152</v>
      </c>
      <c r="D26" s="143" t="s">
        <v>153</v>
      </c>
      <c r="E26" s="145">
        <v>27</v>
      </c>
      <c r="F26" s="55"/>
      <c r="G26" s="53"/>
      <c r="H26" s="38">
        <f t="shared" si="0"/>
        <v>0</v>
      </c>
      <c r="I26" s="53"/>
      <c r="J26" s="53"/>
      <c r="K26" s="39">
        <f t="shared" si="1"/>
        <v>0</v>
      </c>
      <c r="L26" s="40">
        <f t="shared" si="2"/>
        <v>0</v>
      </c>
      <c r="M26" s="38">
        <f t="shared" si="3"/>
        <v>0</v>
      </c>
      <c r="N26" s="38">
        <f t="shared" si="4"/>
        <v>0</v>
      </c>
      <c r="O26" s="38">
        <f t="shared" si="5"/>
        <v>0</v>
      </c>
      <c r="P26" s="39">
        <f t="shared" si="6"/>
        <v>0</v>
      </c>
    </row>
    <row r="27" spans="1:16" x14ac:dyDescent="0.2">
      <c r="A27" s="142"/>
      <c r="B27" s="142"/>
      <c r="C27" s="96" t="s">
        <v>154</v>
      </c>
      <c r="D27" s="143" t="s">
        <v>74</v>
      </c>
      <c r="E27" s="145">
        <v>860</v>
      </c>
      <c r="F27" s="55"/>
      <c r="G27" s="53"/>
      <c r="H27" s="38">
        <f t="shared" si="0"/>
        <v>0</v>
      </c>
      <c r="I27" s="53"/>
      <c r="J27" s="53"/>
      <c r="K27" s="39">
        <f t="shared" si="1"/>
        <v>0</v>
      </c>
      <c r="L27" s="40">
        <f t="shared" si="2"/>
        <v>0</v>
      </c>
      <c r="M27" s="38">
        <f t="shared" si="3"/>
        <v>0</v>
      </c>
      <c r="N27" s="38">
        <f t="shared" si="4"/>
        <v>0</v>
      </c>
      <c r="O27" s="38">
        <f t="shared" si="5"/>
        <v>0</v>
      </c>
      <c r="P27" s="39">
        <f t="shared" si="6"/>
        <v>0</v>
      </c>
    </row>
    <row r="28" spans="1:16" ht="22.5" x14ac:dyDescent="0.2">
      <c r="A28" s="143">
        <v>7</v>
      </c>
      <c r="B28" s="143" t="s">
        <v>67</v>
      </c>
      <c r="C28" s="97" t="s">
        <v>155</v>
      </c>
      <c r="D28" s="143" t="s">
        <v>127</v>
      </c>
      <c r="E28" s="145">
        <v>331.1</v>
      </c>
      <c r="F28" s="55"/>
      <c r="G28" s="53"/>
      <c r="H28" s="38">
        <f t="shared" si="0"/>
        <v>0</v>
      </c>
      <c r="I28" s="53"/>
      <c r="J28" s="53"/>
      <c r="K28" s="39">
        <f t="shared" si="1"/>
        <v>0</v>
      </c>
      <c r="L28" s="40">
        <f t="shared" si="2"/>
        <v>0</v>
      </c>
      <c r="M28" s="38">
        <f t="shared" si="3"/>
        <v>0</v>
      </c>
      <c r="N28" s="38">
        <f t="shared" si="4"/>
        <v>0</v>
      </c>
      <c r="O28" s="38">
        <f t="shared" si="5"/>
        <v>0</v>
      </c>
      <c r="P28" s="39">
        <f t="shared" si="6"/>
        <v>0</v>
      </c>
    </row>
    <row r="29" spans="1:16" ht="22.5" x14ac:dyDescent="0.2">
      <c r="A29" s="143">
        <v>8</v>
      </c>
      <c r="B29" s="143" t="s">
        <v>67</v>
      </c>
      <c r="C29" s="97" t="s">
        <v>156</v>
      </c>
      <c r="D29" s="143" t="s">
        <v>69</v>
      </c>
      <c r="E29" s="145">
        <v>280</v>
      </c>
      <c r="F29" s="55"/>
      <c r="G29" s="53"/>
      <c r="H29" s="38">
        <f t="shared" si="0"/>
        <v>0</v>
      </c>
      <c r="I29" s="53"/>
      <c r="J29" s="53"/>
      <c r="K29" s="39">
        <f t="shared" si="1"/>
        <v>0</v>
      </c>
      <c r="L29" s="40">
        <f t="shared" si="2"/>
        <v>0</v>
      </c>
      <c r="M29" s="38">
        <f t="shared" si="3"/>
        <v>0</v>
      </c>
      <c r="N29" s="38">
        <f t="shared" si="4"/>
        <v>0</v>
      </c>
      <c r="O29" s="38">
        <f t="shared" si="5"/>
        <v>0</v>
      </c>
      <c r="P29" s="39">
        <f t="shared" si="6"/>
        <v>0</v>
      </c>
    </row>
    <row r="30" spans="1:16" x14ac:dyDescent="0.2">
      <c r="A30" s="143">
        <v>9</v>
      </c>
      <c r="B30" s="143" t="s">
        <v>67</v>
      </c>
      <c r="C30" s="97" t="s">
        <v>157</v>
      </c>
      <c r="D30" s="143" t="s">
        <v>158</v>
      </c>
      <c r="E30" s="145">
        <v>280</v>
      </c>
      <c r="F30" s="55"/>
      <c r="G30" s="53"/>
      <c r="H30" s="38">
        <f t="shared" si="0"/>
        <v>0</v>
      </c>
      <c r="I30" s="53"/>
      <c r="J30" s="53"/>
      <c r="K30" s="39">
        <f t="shared" si="1"/>
        <v>0</v>
      </c>
      <c r="L30" s="40">
        <f t="shared" si="2"/>
        <v>0</v>
      </c>
      <c r="M30" s="38">
        <f t="shared" si="3"/>
        <v>0</v>
      </c>
      <c r="N30" s="38">
        <f t="shared" si="4"/>
        <v>0</v>
      </c>
      <c r="O30" s="38">
        <f t="shared" si="5"/>
        <v>0</v>
      </c>
      <c r="P30" s="39">
        <f t="shared" si="6"/>
        <v>0</v>
      </c>
    </row>
    <row r="31" spans="1:16" ht="12" thickBot="1" x14ac:dyDescent="0.25">
      <c r="A31" s="143">
        <v>10</v>
      </c>
      <c r="B31" s="143" t="s">
        <v>67</v>
      </c>
      <c r="C31" s="97" t="s">
        <v>159</v>
      </c>
      <c r="D31" s="143" t="s">
        <v>150</v>
      </c>
      <c r="E31" s="145">
        <v>1</v>
      </c>
      <c r="F31" s="55"/>
      <c r="G31" s="53"/>
      <c r="H31" s="38">
        <f t="shared" si="0"/>
        <v>0</v>
      </c>
      <c r="I31" s="53"/>
      <c r="J31" s="53"/>
      <c r="K31" s="39">
        <f t="shared" si="1"/>
        <v>0</v>
      </c>
      <c r="L31" s="40">
        <f t="shared" si="2"/>
        <v>0</v>
      </c>
      <c r="M31" s="38">
        <f t="shared" si="3"/>
        <v>0</v>
      </c>
      <c r="N31" s="38">
        <f t="shared" si="4"/>
        <v>0</v>
      </c>
      <c r="O31" s="38">
        <f t="shared" si="5"/>
        <v>0</v>
      </c>
      <c r="P31" s="39">
        <f t="shared" si="6"/>
        <v>0</v>
      </c>
    </row>
    <row r="32" spans="1:16" ht="12" thickBot="1" x14ac:dyDescent="0.25">
      <c r="A32" s="205" t="s">
        <v>100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7"/>
      <c r="L32" s="56">
        <f>SUM(L14:L31)</f>
        <v>0</v>
      </c>
      <c r="M32" s="57">
        <f>SUM(M14:M31)</f>
        <v>0</v>
      </c>
      <c r="N32" s="57">
        <f>SUM(N14:N31)</f>
        <v>0</v>
      </c>
      <c r="O32" s="57">
        <f>SUM(O14:O31)</f>
        <v>0</v>
      </c>
      <c r="P32" s="58">
        <f>SUM(P14:P31)</f>
        <v>0</v>
      </c>
    </row>
    <row r="33" spans="1:16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 x14ac:dyDescent="0.2">
      <c r="A35" s="1" t="s">
        <v>20</v>
      </c>
      <c r="B35" s="12"/>
      <c r="C35" s="204">
        <f>'Kops a'!C31:H31</f>
        <v>0</v>
      </c>
      <c r="D35" s="204"/>
      <c r="E35" s="204"/>
      <c r="F35" s="204"/>
      <c r="G35" s="204"/>
      <c r="H35" s="204"/>
      <c r="I35" s="12"/>
      <c r="J35" s="12"/>
      <c r="K35" s="12"/>
      <c r="L35" s="12"/>
      <c r="M35" s="12"/>
      <c r="N35" s="12"/>
      <c r="O35" s="12"/>
      <c r="P35" s="12"/>
    </row>
    <row r="36" spans="1:16" x14ac:dyDescent="0.2">
      <c r="A36" s="12"/>
      <c r="B36" s="12"/>
      <c r="C36" s="156" t="s">
        <v>21</v>
      </c>
      <c r="D36" s="156"/>
      <c r="E36" s="156"/>
      <c r="F36" s="156"/>
      <c r="G36" s="156"/>
      <c r="H36" s="156"/>
      <c r="I36" s="12"/>
      <c r="J36" s="12"/>
      <c r="K36" s="12"/>
      <c r="L36" s="12"/>
      <c r="M36" s="12"/>
      <c r="N36" s="12"/>
      <c r="O36" s="12"/>
      <c r="P36" s="12"/>
    </row>
    <row r="37" spans="1:16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1:16" x14ac:dyDescent="0.2">
      <c r="A38" s="70" t="str">
        <f>'Kops a'!A34</f>
        <v>Tāme sastādīta 20__. gada __. _________</v>
      </c>
      <c r="B38" s="71"/>
      <c r="C38" s="71"/>
      <c r="D38" s="7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6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x14ac:dyDescent="0.2">
      <c r="A40" s="1" t="s">
        <v>50</v>
      </c>
      <c r="B40" s="12"/>
      <c r="C40" s="204">
        <f>'Kops a'!C36:H36</f>
        <v>0</v>
      </c>
      <c r="D40" s="204"/>
      <c r="E40" s="204"/>
      <c r="F40" s="204"/>
      <c r="G40" s="204"/>
      <c r="H40" s="204"/>
      <c r="I40" s="12"/>
      <c r="J40" s="12"/>
      <c r="K40" s="12"/>
      <c r="L40" s="12"/>
      <c r="M40" s="12"/>
      <c r="N40" s="12"/>
      <c r="O40" s="12"/>
      <c r="P40" s="12"/>
    </row>
    <row r="41" spans="1:16" x14ac:dyDescent="0.2">
      <c r="A41" s="12"/>
      <c r="B41" s="12"/>
      <c r="C41" s="156" t="s">
        <v>21</v>
      </c>
      <c r="D41" s="156"/>
      <c r="E41" s="156"/>
      <c r="F41" s="156"/>
      <c r="G41" s="156"/>
      <c r="H41" s="156"/>
      <c r="I41" s="12"/>
      <c r="J41" s="12"/>
      <c r="K41" s="12"/>
      <c r="L41" s="12"/>
      <c r="M41" s="12"/>
      <c r="N41" s="12"/>
      <c r="O41" s="12"/>
      <c r="P41" s="12"/>
    </row>
    <row r="42" spans="1:16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x14ac:dyDescent="0.2">
      <c r="A43" s="70" t="s">
        <v>101</v>
      </c>
      <c r="B43" s="71"/>
      <c r="C43" s="75">
        <f>'Kops a'!C39</f>
        <v>0</v>
      </c>
      <c r="D43" s="4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ht="13.5" x14ac:dyDescent="0.2">
      <c r="B45" s="78" t="s">
        <v>102</v>
      </c>
    </row>
    <row r="46" spans="1:16" ht="12" x14ac:dyDescent="0.2">
      <c r="B46" s="79" t="s">
        <v>103</v>
      </c>
    </row>
    <row r="47" spans="1:16" ht="12" x14ac:dyDescent="0.2">
      <c r="B47" s="79" t="s">
        <v>104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41:H41"/>
    <mergeCell ref="C4:I4"/>
    <mergeCell ref="F12:K12"/>
    <mergeCell ref="A9:F9"/>
    <mergeCell ref="J9:M9"/>
    <mergeCell ref="D8:L8"/>
    <mergeCell ref="A32:K32"/>
    <mergeCell ref="C35:H35"/>
    <mergeCell ref="C36:H36"/>
    <mergeCell ref="C40:H40"/>
  </mergeCells>
  <conditionalFormatting sqref="F15:G31 I15:J31">
    <cfRule type="cellIs" dxfId="71" priority="26" operator="equal">
      <formula>0</formula>
    </cfRule>
  </conditionalFormatting>
  <conditionalFormatting sqref="N9:O9 H14:H31 K14:P31">
    <cfRule type="cellIs" dxfId="70" priority="25" operator="equal">
      <formula>0</formula>
    </cfRule>
  </conditionalFormatting>
  <conditionalFormatting sqref="A9:F9">
    <cfRule type="containsText" dxfId="6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68" priority="22" operator="equal">
      <formula>0</formula>
    </cfRule>
  </conditionalFormatting>
  <conditionalFormatting sqref="O10">
    <cfRule type="cellIs" dxfId="67" priority="21" operator="equal">
      <formula>"20__. gada __. _________"</formula>
    </cfRule>
  </conditionalFormatting>
  <conditionalFormatting sqref="A32:K32">
    <cfRule type="containsText" dxfId="66" priority="20" operator="containsText" text="Tiešās izmaksas kopā, t. sk. darba devēja sociālais nodoklis __.__% ">
      <formula>NOT(ISERROR(SEARCH("Tiešās izmaksas kopā, t. sk. darba devēja sociālais nodoklis __.__% ",A32)))</formula>
    </cfRule>
  </conditionalFormatting>
  <conditionalFormatting sqref="L32:P32">
    <cfRule type="cellIs" dxfId="65" priority="15" operator="equal">
      <formula>0</formula>
    </cfRule>
  </conditionalFormatting>
  <conditionalFormatting sqref="C4:I4">
    <cfRule type="cellIs" dxfId="64" priority="14" operator="equal">
      <formula>0</formula>
    </cfRule>
  </conditionalFormatting>
  <conditionalFormatting sqref="D5:L8">
    <cfRule type="cellIs" dxfId="63" priority="11" operator="equal">
      <formula>0</formula>
    </cfRule>
  </conditionalFormatting>
  <conditionalFormatting sqref="F14:G14">
    <cfRule type="cellIs" dxfId="62" priority="10" operator="equal">
      <formula>0</formula>
    </cfRule>
  </conditionalFormatting>
  <conditionalFormatting sqref="I14:J14">
    <cfRule type="cellIs" dxfId="61" priority="8" operator="equal">
      <formula>0</formula>
    </cfRule>
  </conditionalFormatting>
  <conditionalFormatting sqref="P10">
    <cfRule type="cellIs" dxfId="60" priority="7" operator="equal">
      <formula>"20__. gada __. _________"</formula>
    </cfRule>
  </conditionalFormatting>
  <conditionalFormatting sqref="C40:H40">
    <cfRule type="cellIs" dxfId="59" priority="4" operator="equal">
      <formula>0</formula>
    </cfRule>
  </conditionalFormatting>
  <conditionalFormatting sqref="C35:H35">
    <cfRule type="cellIs" dxfId="58" priority="3" operator="equal">
      <formula>0</formula>
    </cfRule>
  </conditionalFormatting>
  <conditionalFormatting sqref="C40:H40 C43 C35:H35">
    <cfRule type="cellIs" dxfId="57" priority="2" operator="equal">
      <formula>0</formula>
    </cfRule>
  </conditionalFormatting>
  <conditionalFormatting sqref="D1">
    <cfRule type="cellIs" dxfId="56" priority="1" operator="equal">
      <formula>0</formula>
    </cfRule>
  </conditionalFormatting>
  <pageMargins left="0" right="0" top="0.78740157480314965" bottom="0" header="0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______________",A38)))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A38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_________________________________",A43)))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/>
  <dimension ref="A1:P70"/>
  <sheetViews>
    <sheetView view="pageBreakPreview" topLeftCell="A26" zoomScaleNormal="100" zoomScaleSheetLayoutView="100" workbookViewId="0">
      <selection activeCell="D14" sqref="D14:E54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2">
        <f>'Kops a'!A19</f>
        <v>5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08" t="s">
        <v>160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7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7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ht="11.25" customHeight="1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P55</f>
        <v>0</v>
      </c>
      <c r="O9" s="221"/>
      <c r="P9" s="25"/>
    </row>
    <row r="10" spans="1:16" x14ac:dyDescent="0.2">
      <c r="A10" s="26"/>
      <c r="B10" s="27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3"/>
      <c r="P10" s="72" t="str">
        <f>A61</f>
        <v>Tāme sastādīta 20__. gada __. _________</v>
      </c>
    </row>
    <row r="11" spans="1:16" ht="12" thickBot="1" x14ac:dyDescent="0.25">
      <c r="A11" s="26"/>
      <c r="B11" s="27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26.75" customHeight="1" thickBot="1" x14ac:dyDescent="0.25">
      <c r="A13" s="215"/>
      <c r="B13" s="217"/>
      <c r="C13" s="218"/>
      <c r="D13" s="220"/>
      <c r="E13" s="203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x14ac:dyDescent="0.2">
      <c r="A14" s="146"/>
      <c r="B14" s="146"/>
      <c r="C14" s="92" t="s">
        <v>161</v>
      </c>
      <c r="D14" s="146"/>
      <c r="E14" s="98"/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x14ac:dyDescent="0.2">
      <c r="A15" s="147">
        <v>1</v>
      </c>
      <c r="B15" s="147" t="s">
        <v>67</v>
      </c>
      <c r="C15" s="97" t="s">
        <v>162</v>
      </c>
      <c r="D15" s="147" t="s">
        <v>127</v>
      </c>
      <c r="E15" s="145">
        <v>9.6</v>
      </c>
      <c r="F15" s="55"/>
      <c r="G15" s="53"/>
      <c r="H15" s="38">
        <f t="shared" ref="H15:H54" si="0">ROUND(F15*G15,2)</f>
        <v>0</v>
      </c>
      <c r="I15" s="53"/>
      <c r="J15" s="53"/>
      <c r="K15" s="39">
        <f t="shared" ref="K15:K54" si="1">SUM(H15:J15)</f>
        <v>0</v>
      </c>
      <c r="L15" s="40">
        <f t="shared" ref="L15:L54" si="2">ROUND(E15*F15,2)</f>
        <v>0</v>
      </c>
      <c r="M15" s="38">
        <f t="shared" ref="M15:M54" si="3">ROUND(H15*E15,2)</f>
        <v>0</v>
      </c>
      <c r="N15" s="38">
        <f t="shared" ref="N15:N54" si="4">ROUND(I15*E15,2)</f>
        <v>0</v>
      </c>
      <c r="O15" s="38">
        <f t="shared" ref="O15:O54" si="5">ROUND(J15*E15,2)</f>
        <v>0</v>
      </c>
      <c r="P15" s="39">
        <f t="shared" ref="P15:P54" si="6">SUM(M15:O15)</f>
        <v>0</v>
      </c>
    </row>
    <row r="16" spans="1:16" x14ac:dyDescent="0.2">
      <c r="A16" s="147">
        <v>2</v>
      </c>
      <c r="B16" s="147" t="s">
        <v>67</v>
      </c>
      <c r="C16" s="97" t="s">
        <v>163</v>
      </c>
      <c r="D16" s="147" t="s">
        <v>127</v>
      </c>
      <c r="E16" s="145">
        <v>20</v>
      </c>
      <c r="F16" s="55"/>
      <c r="G16" s="53"/>
      <c r="H16" s="38">
        <f t="shared" si="0"/>
        <v>0</v>
      </c>
      <c r="I16" s="53"/>
      <c r="J16" s="53"/>
      <c r="K16" s="39">
        <f t="shared" si="1"/>
        <v>0</v>
      </c>
      <c r="L16" s="40">
        <f t="shared" si="2"/>
        <v>0</v>
      </c>
      <c r="M16" s="38">
        <f t="shared" si="3"/>
        <v>0</v>
      </c>
      <c r="N16" s="38">
        <f t="shared" si="4"/>
        <v>0</v>
      </c>
      <c r="O16" s="38">
        <f t="shared" si="5"/>
        <v>0</v>
      </c>
      <c r="P16" s="39">
        <f t="shared" si="6"/>
        <v>0</v>
      </c>
    </row>
    <row r="17" spans="1:16" x14ac:dyDescent="0.2">
      <c r="A17" s="147">
        <v>3</v>
      </c>
      <c r="B17" s="147" t="s">
        <v>67</v>
      </c>
      <c r="C17" s="97" t="s">
        <v>164</v>
      </c>
      <c r="D17" s="147" t="s">
        <v>74</v>
      </c>
      <c r="E17" s="145">
        <v>40</v>
      </c>
      <c r="F17" s="55"/>
      <c r="G17" s="53"/>
      <c r="H17" s="38">
        <f t="shared" si="0"/>
        <v>0</v>
      </c>
      <c r="I17" s="53"/>
      <c r="J17" s="53"/>
      <c r="K17" s="39">
        <f t="shared" si="1"/>
        <v>0</v>
      </c>
      <c r="L17" s="40">
        <f t="shared" si="2"/>
        <v>0</v>
      </c>
      <c r="M17" s="38">
        <f t="shared" si="3"/>
        <v>0</v>
      </c>
      <c r="N17" s="38">
        <f t="shared" si="4"/>
        <v>0</v>
      </c>
      <c r="O17" s="38">
        <f t="shared" si="5"/>
        <v>0</v>
      </c>
      <c r="P17" s="39">
        <f t="shared" si="6"/>
        <v>0</v>
      </c>
    </row>
    <row r="18" spans="1:16" ht="22.5" x14ac:dyDescent="0.2">
      <c r="A18" s="147">
        <v>4</v>
      </c>
      <c r="B18" s="147" t="s">
        <v>67</v>
      </c>
      <c r="C18" s="97" t="s">
        <v>165</v>
      </c>
      <c r="D18" s="147" t="s">
        <v>127</v>
      </c>
      <c r="E18" s="145">
        <v>20</v>
      </c>
      <c r="F18" s="55"/>
      <c r="G18" s="53"/>
      <c r="H18" s="38">
        <f t="shared" si="0"/>
        <v>0</v>
      </c>
      <c r="I18" s="53"/>
      <c r="J18" s="53"/>
      <c r="K18" s="39">
        <f t="shared" si="1"/>
        <v>0</v>
      </c>
      <c r="L18" s="40">
        <f t="shared" si="2"/>
        <v>0</v>
      </c>
      <c r="M18" s="38">
        <f t="shared" si="3"/>
        <v>0</v>
      </c>
      <c r="N18" s="38">
        <f t="shared" si="4"/>
        <v>0</v>
      </c>
      <c r="O18" s="38">
        <f t="shared" si="5"/>
        <v>0</v>
      </c>
      <c r="P18" s="39">
        <f t="shared" si="6"/>
        <v>0</v>
      </c>
    </row>
    <row r="19" spans="1:16" x14ac:dyDescent="0.2">
      <c r="A19" s="146"/>
      <c r="B19" s="148"/>
      <c r="C19" s="97" t="s">
        <v>166</v>
      </c>
      <c r="D19" s="150" t="s">
        <v>127</v>
      </c>
      <c r="E19" s="145">
        <v>22</v>
      </c>
      <c r="F19" s="55"/>
      <c r="G19" s="53"/>
      <c r="H19" s="38">
        <f t="shared" si="0"/>
        <v>0</v>
      </c>
      <c r="I19" s="53"/>
      <c r="J19" s="53"/>
      <c r="K19" s="39">
        <f t="shared" si="1"/>
        <v>0</v>
      </c>
      <c r="L19" s="40">
        <f t="shared" si="2"/>
        <v>0</v>
      </c>
      <c r="M19" s="38">
        <f t="shared" si="3"/>
        <v>0</v>
      </c>
      <c r="N19" s="38">
        <f t="shared" si="4"/>
        <v>0</v>
      </c>
      <c r="O19" s="38">
        <f t="shared" si="5"/>
        <v>0</v>
      </c>
      <c r="P19" s="39">
        <f t="shared" si="6"/>
        <v>0</v>
      </c>
    </row>
    <row r="20" spans="1:16" x14ac:dyDescent="0.2">
      <c r="A20" s="147">
        <v>5</v>
      </c>
      <c r="B20" s="147" t="s">
        <v>67</v>
      </c>
      <c r="C20" s="97" t="s">
        <v>167</v>
      </c>
      <c r="D20" s="147" t="s">
        <v>127</v>
      </c>
      <c r="E20" s="145">
        <v>1.92</v>
      </c>
      <c r="F20" s="55"/>
      <c r="G20" s="53"/>
      <c r="H20" s="38"/>
      <c r="I20" s="53"/>
      <c r="J20" s="53"/>
      <c r="K20" s="39"/>
      <c r="L20" s="40"/>
      <c r="M20" s="38"/>
      <c r="N20" s="38"/>
      <c r="O20" s="38"/>
      <c r="P20" s="39"/>
    </row>
    <row r="21" spans="1:16" x14ac:dyDescent="0.2">
      <c r="A21" s="146"/>
      <c r="B21" s="148"/>
      <c r="C21" s="97" t="s">
        <v>132</v>
      </c>
      <c r="D21" s="150" t="s">
        <v>127</v>
      </c>
      <c r="E21" s="145">
        <v>2.02</v>
      </c>
      <c r="F21" s="55"/>
      <c r="G21" s="53"/>
      <c r="H21" s="38"/>
      <c r="I21" s="53"/>
      <c r="J21" s="53"/>
      <c r="K21" s="39"/>
      <c r="L21" s="40"/>
      <c r="M21" s="38"/>
      <c r="N21" s="38"/>
      <c r="O21" s="38"/>
      <c r="P21" s="39"/>
    </row>
    <row r="22" spans="1:16" x14ac:dyDescent="0.2">
      <c r="A22" s="147">
        <v>6</v>
      </c>
      <c r="B22" s="147" t="s">
        <v>67</v>
      </c>
      <c r="C22" s="97" t="s">
        <v>168</v>
      </c>
      <c r="D22" s="147" t="s">
        <v>150</v>
      </c>
      <c r="E22" s="145">
        <v>10</v>
      </c>
      <c r="F22" s="55"/>
      <c r="G22" s="53"/>
      <c r="H22" s="38"/>
      <c r="I22" s="53"/>
      <c r="J22" s="53"/>
      <c r="K22" s="39"/>
      <c r="L22" s="40"/>
      <c r="M22" s="38"/>
      <c r="N22" s="38"/>
      <c r="O22" s="38"/>
      <c r="P22" s="39"/>
    </row>
    <row r="23" spans="1:16" x14ac:dyDescent="0.2">
      <c r="A23" s="146"/>
      <c r="B23" s="148"/>
      <c r="C23" s="97" t="s">
        <v>169</v>
      </c>
      <c r="D23" s="150" t="s">
        <v>127</v>
      </c>
      <c r="E23" s="145">
        <v>2.56</v>
      </c>
      <c r="F23" s="55"/>
      <c r="G23" s="53"/>
      <c r="H23" s="38"/>
      <c r="I23" s="53"/>
      <c r="J23" s="53"/>
      <c r="K23" s="39"/>
      <c r="L23" s="40"/>
      <c r="M23" s="38"/>
      <c r="N23" s="38"/>
      <c r="O23" s="38"/>
      <c r="P23" s="39"/>
    </row>
    <row r="24" spans="1:16" x14ac:dyDescent="0.2">
      <c r="A24" s="146"/>
      <c r="B24" s="148"/>
      <c r="C24" s="97" t="s">
        <v>170</v>
      </c>
      <c r="D24" s="150" t="s">
        <v>74</v>
      </c>
      <c r="E24" s="145">
        <v>12.8</v>
      </c>
      <c r="F24" s="55"/>
      <c r="G24" s="53"/>
      <c r="H24" s="38"/>
      <c r="I24" s="53"/>
      <c r="J24" s="53"/>
      <c r="K24" s="39"/>
      <c r="L24" s="40"/>
      <c r="M24" s="38"/>
      <c r="N24" s="38"/>
      <c r="O24" s="38"/>
      <c r="P24" s="39"/>
    </row>
    <row r="25" spans="1:16" ht="22.5" x14ac:dyDescent="0.2">
      <c r="A25" s="147">
        <v>7</v>
      </c>
      <c r="B25" s="147" t="s">
        <v>67</v>
      </c>
      <c r="C25" s="97" t="s">
        <v>171</v>
      </c>
      <c r="D25" s="147" t="s">
        <v>150</v>
      </c>
      <c r="E25" s="145">
        <v>5</v>
      </c>
      <c r="F25" s="55"/>
      <c r="G25" s="53"/>
      <c r="H25" s="38"/>
      <c r="I25" s="53"/>
      <c r="J25" s="53"/>
      <c r="K25" s="39"/>
      <c r="L25" s="40"/>
      <c r="M25" s="38"/>
      <c r="N25" s="38"/>
      <c r="O25" s="38"/>
      <c r="P25" s="39"/>
    </row>
    <row r="26" spans="1:16" x14ac:dyDescent="0.2">
      <c r="A26" s="147">
        <v>8</v>
      </c>
      <c r="B26" s="147" t="s">
        <v>67</v>
      </c>
      <c r="C26" s="97" t="s">
        <v>172</v>
      </c>
      <c r="D26" s="150" t="s">
        <v>71</v>
      </c>
      <c r="E26" s="145">
        <v>32</v>
      </c>
      <c r="F26" s="55"/>
      <c r="G26" s="53"/>
      <c r="H26" s="38"/>
      <c r="I26" s="53"/>
      <c r="J26" s="53"/>
      <c r="K26" s="39"/>
      <c r="L26" s="40"/>
      <c r="M26" s="38"/>
      <c r="N26" s="38"/>
      <c r="O26" s="38"/>
      <c r="P26" s="39"/>
    </row>
    <row r="27" spans="1:16" x14ac:dyDescent="0.2">
      <c r="A27" s="147">
        <v>9</v>
      </c>
      <c r="B27" s="147" t="s">
        <v>67</v>
      </c>
      <c r="C27" s="97" t="s">
        <v>97</v>
      </c>
      <c r="D27" s="147" t="s">
        <v>127</v>
      </c>
      <c r="E27" s="145">
        <v>9.6</v>
      </c>
      <c r="F27" s="55"/>
      <c r="G27" s="53"/>
      <c r="H27" s="38"/>
      <c r="I27" s="53"/>
      <c r="J27" s="53"/>
      <c r="K27" s="39"/>
      <c r="L27" s="40"/>
      <c r="M27" s="38"/>
      <c r="N27" s="38"/>
      <c r="O27" s="38"/>
      <c r="P27" s="39"/>
    </row>
    <row r="28" spans="1:16" x14ac:dyDescent="0.2">
      <c r="A28" s="146"/>
      <c r="B28" s="148"/>
      <c r="C28" s="97" t="s">
        <v>99</v>
      </c>
      <c r="D28" s="147" t="s">
        <v>71</v>
      </c>
      <c r="E28" s="145">
        <v>1.37</v>
      </c>
      <c r="F28" s="55"/>
      <c r="G28" s="53"/>
      <c r="H28" s="38"/>
      <c r="I28" s="53"/>
      <c r="J28" s="53"/>
      <c r="K28" s="39"/>
      <c r="L28" s="40"/>
      <c r="M28" s="38"/>
      <c r="N28" s="38"/>
      <c r="O28" s="38"/>
      <c r="P28" s="39"/>
    </row>
    <row r="29" spans="1:16" x14ac:dyDescent="0.2">
      <c r="A29" s="147">
        <v>10</v>
      </c>
      <c r="B29" s="147" t="s">
        <v>67</v>
      </c>
      <c r="C29" s="97" t="s">
        <v>173</v>
      </c>
      <c r="D29" s="147" t="s">
        <v>69</v>
      </c>
      <c r="E29" s="145">
        <v>29</v>
      </c>
      <c r="F29" s="55"/>
      <c r="G29" s="53"/>
      <c r="H29" s="38"/>
      <c r="I29" s="53"/>
      <c r="J29" s="53"/>
      <c r="K29" s="39"/>
      <c r="L29" s="40"/>
      <c r="M29" s="38"/>
      <c r="N29" s="38"/>
      <c r="O29" s="38"/>
      <c r="P29" s="39"/>
    </row>
    <row r="30" spans="1:16" x14ac:dyDescent="0.2">
      <c r="A30" s="146"/>
      <c r="B30" s="149"/>
      <c r="C30" s="97" t="s">
        <v>174</v>
      </c>
      <c r="D30" s="151" t="s">
        <v>71</v>
      </c>
      <c r="E30" s="145">
        <v>64.44</v>
      </c>
      <c r="F30" s="55"/>
      <c r="G30" s="53"/>
      <c r="H30" s="38"/>
      <c r="I30" s="53"/>
      <c r="J30" s="53"/>
      <c r="K30" s="39"/>
      <c r="L30" s="40"/>
      <c r="M30" s="38"/>
      <c r="N30" s="38"/>
      <c r="O30" s="38"/>
      <c r="P30" s="39"/>
    </row>
    <row r="31" spans="1:16" ht="12.75" x14ac:dyDescent="0.2">
      <c r="A31" s="148"/>
      <c r="B31" s="148"/>
      <c r="C31" s="96" t="s">
        <v>175</v>
      </c>
      <c r="D31" s="146"/>
      <c r="E31" s="144"/>
      <c r="F31" s="55"/>
      <c r="G31" s="53"/>
      <c r="H31" s="38"/>
      <c r="I31" s="53"/>
      <c r="J31" s="53"/>
      <c r="K31" s="39"/>
      <c r="L31" s="40"/>
      <c r="M31" s="38"/>
      <c r="N31" s="38"/>
      <c r="O31" s="38"/>
      <c r="P31" s="39"/>
    </row>
    <row r="32" spans="1:16" x14ac:dyDescent="0.2">
      <c r="A32" s="147">
        <v>11</v>
      </c>
      <c r="B32" s="147" t="s">
        <v>67</v>
      </c>
      <c r="C32" s="97" t="s">
        <v>176</v>
      </c>
      <c r="D32" s="147" t="s">
        <v>74</v>
      </c>
      <c r="E32" s="145">
        <v>16.489999999999998</v>
      </c>
      <c r="F32" s="55"/>
      <c r="G32" s="53"/>
      <c r="H32" s="38"/>
      <c r="I32" s="53"/>
      <c r="J32" s="53"/>
      <c r="K32" s="39"/>
      <c r="L32" s="40"/>
      <c r="M32" s="38"/>
      <c r="N32" s="38"/>
      <c r="O32" s="38"/>
      <c r="P32" s="39"/>
    </row>
    <row r="33" spans="1:16" x14ac:dyDescent="0.2">
      <c r="A33" s="147">
        <v>12</v>
      </c>
      <c r="B33" s="147" t="s">
        <v>67</v>
      </c>
      <c r="C33" s="97" t="s">
        <v>177</v>
      </c>
      <c r="D33" s="147" t="s">
        <v>74</v>
      </c>
      <c r="E33" s="145">
        <v>16.489999999999998</v>
      </c>
      <c r="F33" s="55"/>
      <c r="G33" s="53"/>
      <c r="H33" s="38"/>
      <c r="I33" s="53"/>
      <c r="J33" s="53"/>
      <c r="K33" s="39"/>
      <c r="L33" s="40"/>
      <c r="M33" s="38"/>
      <c r="N33" s="38"/>
      <c r="O33" s="38"/>
      <c r="P33" s="39"/>
    </row>
    <row r="34" spans="1:16" x14ac:dyDescent="0.2">
      <c r="A34" s="146"/>
      <c r="B34" s="148"/>
      <c r="C34" s="97" t="s">
        <v>144</v>
      </c>
      <c r="D34" s="147" t="s">
        <v>127</v>
      </c>
      <c r="E34" s="145">
        <v>0.5</v>
      </c>
      <c r="F34" s="55"/>
      <c r="G34" s="53"/>
      <c r="H34" s="38"/>
      <c r="I34" s="53"/>
      <c r="J34" s="53"/>
      <c r="K34" s="39"/>
      <c r="L34" s="40"/>
      <c r="M34" s="38"/>
      <c r="N34" s="38"/>
      <c r="O34" s="38"/>
      <c r="P34" s="39"/>
    </row>
    <row r="35" spans="1:16" ht="22.5" x14ac:dyDescent="0.2">
      <c r="A35" s="147">
        <v>13</v>
      </c>
      <c r="B35" s="147" t="s">
        <v>67</v>
      </c>
      <c r="C35" s="97" t="s">
        <v>178</v>
      </c>
      <c r="D35" s="147" t="s">
        <v>74</v>
      </c>
      <c r="E35" s="145">
        <v>16.489999999999998</v>
      </c>
      <c r="F35" s="55"/>
      <c r="G35" s="53"/>
      <c r="H35" s="38"/>
      <c r="I35" s="53"/>
      <c r="J35" s="53"/>
      <c r="K35" s="39"/>
      <c r="L35" s="40"/>
      <c r="M35" s="38"/>
      <c r="N35" s="38"/>
      <c r="O35" s="38"/>
      <c r="P35" s="39"/>
    </row>
    <row r="36" spans="1:16" x14ac:dyDescent="0.2">
      <c r="A36" s="146"/>
      <c r="B36" s="148"/>
      <c r="C36" s="97" t="s">
        <v>179</v>
      </c>
      <c r="D36" s="147" t="s">
        <v>74</v>
      </c>
      <c r="E36" s="145">
        <v>18.14</v>
      </c>
      <c r="F36" s="55"/>
      <c r="G36" s="53"/>
      <c r="H36" s="38"/>
      <c r="I36" s="53"/>
      <c r="J36" s="53"/>
      <c r="K36" s="39"/>
      <c r="L36" s="40"/>
      <c r="M36" s="38"/>
      <c r="N36" s="38"/>
      <c r="O36" s="38"/>
      <c r="P36" s="39"/>
    </row>
    <row r="37" spans="1:16" x14ac:dyDescent="0.2">
      <c r="A37" s="146"/>
      <c r="B37" s="148"/>
      <c r="C37" s="97" t="s">
        <v>180</v>
      </c>
      <c r="D37" s="147" t="s">
        <v>74</v>
      </c>
      <c r="E37" s="145">
        <v>18.14</v>
      </c>
      <c r="F37" s="55"/>
      <c r="G37" s="53"/>
      <c r="H37" s="38"/>
      <c r="I37" s="53"/>
      <c r="J37" s="53"/>
      <c r="K37" s="39"/>
      <c r="L37" s="40"/>
      <c r="M37" s="38"/>
      <c r="N37" s="38"/>
      <c r="O37" s="38"/>
      <c r="P37" s="39"/>
    </row>
    <row r="38" spans="1:16" x14ac:dyDescent="0.2">
      <c r="A38" s="146"/>
      <c r="B38" s="148"/>
      <c r="C38" s="97" t="s">
        <v>181</v>
      </c>
      <c r="D38" s="147" t="s">
        <v>182</v>
      </c>
      <c r="E38" s="145">
        <v>8.1</v>
      </c>
      <c r="F38" s="55"/>
      <c r="G38" s="53"/>
      <c r="H38" s="38"/>
      <c r="I38" s="53"/>
      <c r="J38" s="53"/>
      <c r="K38" s="39"/>
      <c r="L38" s="40"/>
      <c r="M38" s="38"/>
      <c r="N38" s="38"/>
      <c r="O38" s="38"/>
      <c r="P38" s="39"/>
    </row>
    <row r="39" spans="1:16" ht="22.5" x14ac:dyDescent="0.2">
      <c r="A39" s="147">
        <v>14</v>
      </c>
      <c r="B39" s="147" t="s">
        <v>67</v>
      </c>
      <c r="C39" s="97" t="s">
        <v>183</v>
      </c>
      <c r="D39" s="147" t="s">
        <v>69</v>
      </c>
      <c r="E39" s="145">
        <v>34.270000000000003</v>
      </c>
      <c r="F39" s="55"/>
      <c r="G39" s="53"/>
      <c r="H39" s="38"/>
      <c r="I39" s="53"/>
      <c r="J39" s="53"/>
      <c r="K39" s="39"/>
      <c r="L39" s="40"/>
      <c r="M39" s="38"/>
      <c r="N39" s="38"/>
      <c r="O39" s="38"/>
      <c r="P39" s="39"/>
    </row>
    <row r="40" spans="1:16" x14ac:dyDescent="0.2">
      <c r="A40" s="146"/>
      <c r="B40" s="148"/>
      <c r="C40" s="97" t="s">
        <v>184</v>
      </c>
      <c r="D40" s="147" t="s">
        <v>74</v>
      </c>
      <c r="E40" s="145">
        <v>13.71</v>
      </c>
      <c r="F40" s="55"/>
      <c r="G40" s="53"/>
      <c r="H40" s="38"/>
      <c r="I40" s="53"/>
      <c r="J40" s="53"/>
      <c r="K40" s="39"/>
      <c r="L40" s="40"/>
      <c r="M40" s="38"/>
      <c r="N40" s="38"/>
      <c r="O40" s="38"/>
      <c r="P40" s="39"/>
    </row>
    <row r="41" spans="1:16" x14ac:dyDescent="0.2">
      <c r="A41" s="146"/>
      <c r="B41" s="148"/>
      <c r="C41" s="97" t="s">
        <v>185</v>
      </c>
      <c r="D41" s="147" t="s">
        <v>71</v>
      </c>
      <c r="E41" s="145">
        <v>83.7</v>
      </c>
      <c r="F41" s="55"/>
      <c r="G41" s="53"/>
      <c r="H41" s="38"/>
      <c r="I41" s="53"/>
      <c r="J41" s="53"/>
      <c r="K41" s="39"/>
      <c r="L41" s="40"/>
      <c r="M41" s="38"/>
      <c r="N41" s="38"/>
      <c r="O41" s="38"/>
      <c r="P41" s="39"/>
    </row>
    <row r="42" spans="1:16" x14ac:dyDescent="0.2">
      <c r="A42" s="146"/>
      <c r="B42" s="148"/>
      <c r="C42" s="97" t="s">
        <v>180</v>
      </c>
      <c r="D42" s="147" t="s">
        <v>74</v>
      </c>
      <c r="E42" s="145">
        <v>8.51</v>
      </c>
      <c r="F42" s="55"/>
      <c r="G42" s="53"/>
      <c r="H42" s="38"/>
      <c r="I42" s="53"/>
      <c r="J42" s="53"/>
      <c r="K42" s="39"/>
      <c r="L42" s="40"/>
      <c r="M42" s="38"/>
      <c r="N42" s="38"/>
      <c r="O42" s="38"/>
      <c r="P42" s="39"/>
    </row>
    <row r="43" spans="1:16" ht="22.5" x14ac:dyDescent="0.2">
      <c r="A43" s="147">
        <v>15</v>
      </c>
      <c r="B43" s="147" t="s">
        <v>67</v>
      </c>
      <c r="C43" s="97" t="s">
        <v>186</v>
      </c>
      <c r="D43" s="147" t="s">
        <v>69</v>
      </c>
      <c r="E43" s="145">
        <v>34.270000000000003</v>
      </c>
      <c r="F43" s="55"/>
      <c r="G43" s="53"/>
      <c r="H43" s="38"/>
      <c r="I43" s="53"/>
      <c r="J43" s="53"/>
      <c r="K43" s="39"/>
      <c r="L43" s="40"/>
      <c r="M43" s="38"/>
      <c r="N43" s="38"/>
      <c r="O43" s="38"/>
      <c r="P43" s="39"/>
    </row>
    <row r="44" spans="1:16" x14ac:dyDescent="0.2">
      <c r="A44" s="146"/>
      <c r="B44" s="148"/>
      <c r="C44" s="97" t="s">
        <v>184</v>
      </c>
      <c r="D44" s="147" t="s">
        <v>74</v>
      </c>
      <c r="E44" s="145">
        <v>3.78</v>
      </c>
      <c r="F44" s="55"/>
      <c r="G44" s="53"/>
      <c r="H44" s="38"/>
      <c r="I44" s="53"/>
      <c r="J44" s="53"/>
      <c r="K44" s="39"/>
      <c r="L44" s="40"/>
      <c r="M44" s="38"/>
      <c r="N44" s="38"/>
      <c r="O44" s="38"/>
      <c r="P44" s="39"/>
    </row>
    <row r="45" spans="1:16" x14ac:dyDescent="0.2">
      <c r="A45" s="146"/>
      <c r="B45" s="148"/>
      <c r="C45" s="97" t="s">
        <v>185</v>
      </c>
      <c r="D45" s="147" t="s">
        <v>71</v>
      </c>
      <c r="E45" s="145">
        <v>29.7</v>
      </c>
      <c r="F45" s="55"/>
      <c r="G45" s="53"/>
      <c r="H45" s="38"/>
      <c r="I45" s="53"/>
      <c r="J45" s="53"/>
      <c r="K45" s="39"/>
      <c r="L45" s="40"/>
      <c r="M45" s="38"/>
      <c r="N45" s="38"/>
      <c r="O45" s="38"/>
      <c r="P45" s="39"/>
    </row>
    <row r="46" spans="1:16" ht="12.75" x14ac:dyDescent="0.2">
      <c r="A46" s="146"/>
      <c r="B46" s="148"/>
      <c r="C46" s="97" t="s">
        <v>187</v>
      </c>
      <c r="D46" s="148"/>
      <c r="E46" s="144"/>
      <c r="F46" s="55"/>
      <c r="G46" s="53"/>
      <c r="H46" s="38"/>
      <c r="I46" s="53"/>
      <c r="J46" s="53"/>
      <c r="K46" s="39"/>
      <c r="L46" s="40"/>
      <c r="M46" s="38"/>
      <c r="N46" s="38"/>
      <c r="O46" s="38"/>
      <c r="P46" s="39"/>
    </row>
    <row r="47" spans="1:16" ht="22.5" x14ac:dyDescent="0.2">
      <c r="A47" s="147">
        <v>16</v>
      </c>
      <c r="B47" s="147" t="s">
        <v>67</v>
      </c>
      <c r="C47" s="97" t="s">
        <v>188</v>
      </c>
      <c r="D47" s="147" t="s">
        <v>69</v>
      </c>
      <c r="E47" s="145">
        <v>22.28</v>
      </c>
      <c r="F47" s="55"/>
      <c r="G47" s="53"/>
      <c r="H47" s="38"/>
      <c r="I47" s="53"/>
      <c r="J47" s="53"/>
      <c r="K47" s="39"/>
      <c r="L47" s="40"/>
      <c r="M47" s="38"/>
      <c r="N47" s="38"/>
      <c r="O47" s="38"/>
      <c r="P47" s="39"/>
    </row>
    <row r="48" spans="1:16" ht="22.5" x14ac:dyDescent="0.2">
      <c r="A48" s="147">
        <v>17</v>
      </c>
      <c r="B48" s="147" t="s">
        <v>67</v>
      </c>
      <c r="C48" s="97" t="s">
        <v>189</v>
      </c>
      <c r="D48" s="147" t="s">
        <v>74</v>
      </c>
      <c r="E48" s="145">
        <v>3.35</v>
      </c>
      <c r="F48" s="55"/>
      <c r="G48" s="53"/>
      <c r="H48" s="38"/>
      <c r="I48" s="53"/>
      <c r="J48" s="53"/>
      <c r="K48" s="39"/>
      <c r="L48" s="40"/>
      <c r="M48" s="38"/>
      <c r="N48" s="38"/>
      <c r="O48" s="38"/>
      <c r="P48" s="39"/>
    </row>
    <row r="49" spans="1:16" x14ac:dyDescent="0.2">
      <c r="A49" s="146"/>
      <c r="B49" s="148"/>
      <c r="C49" s="97" t="s">
        <v>190</v>
      </c>
      <c r="D49" s="147" t="s">
        <v>85</v>
      </c>
      <c r="E49" s="145">
        <v>16.2</v>
      </c>
      <c r="F49" s="55"/>
      <c r="G49" s="53"/>
      <c r="H49" s="38"/>
      <c r="I49" s="53"/>
      <c r="J49" s="53"/>
      <c r="K49" s="39"/>
      <c r="L49" s="40"/>
      <c r="M49" s="38"/>
      <c r="N49" s="38"/>
      <c r="O49" s="38"/>
      <c r="P49" s="39"/>
    </row>
    <row r="50" spans="1:16" x14ac:dyDescent="0.2">
      <c r="A50" s="147">
        <v>18</v>
      </c>
      <c r="B50" s="147" t="s">
        <v>67</v>
      </c>
      <c r="C50" s="97" t="s">
        <v>191</v>
      </c>
      <c r="D50" s="147" t="s">
        <v>74</v>
      </c>
      <c r="E50" s="145">
        <v>13.5</v>
      </c>
      <c r="F50" s="55"/>
      <c r="G50" s="53"/>
      <c r="H50" s="38"/>
      <c r="I50" s="53"/>
      <c r="J50" s="53"/>
      <c r="K50" s="39"/>
      <c r="L50" s="40"/>
      <c r="M50" s="38"/>
      <c r="N50" s="38"/>
      <c r="O50" s="38"/>
      <c r="P50" s="39"/>
    </row>
    <row r="51" spans="1:16" x14ac:dyDescent="0.2">
      <c r="A51" s="146"/>
      <c r="B51" s="148"/>
      <c r="C51" s="97" t="s">
        <v>84</v>
      </c>
      <c r="D51" s="147" t="s">
        <v>85</v>
      </c>
      <c r="E51" s="145">
        <v>4.05</v>
      </c>
      <c r="F51" s="55"/>
      <c r="G51" s="53"/>
      <c r="H51" s="38"/>
      <c r="I51" s="53"/>
      <c r="J51" s="53"/>
      <c r="K51" s="39"/>
      <c r="L51" s="40"/>
      <c r="M51" s="38"/>
      <c r="N51" s="38"/>
      <c r="O51" s="38"/>
      <c r="P51" s="39"/>
    </row>
    <row r="52" spans="1:16" ht="22.5" x14ac:dyDescent="0.2">
      <c r="A52" s="147">
        <v>19</v>
      </c>
      <c r="B52" s="147" t="s">
        <v>67</v>
      </c>
      <c r="C52" s="97" t="s">
        <v>192</v>
      </c>
      <c r="D52" s="147" t="s">
        <v>85</v>
      </c>
      <c r="E52" s="145">
        <v>13.5</v>
      </c>
      <c r="F52" s="55"/>
      <c r="G52" s="53"/>
      <c r="H52" s="38"/>
      <c r="I52" s="53"/>
      <c r="J52" s="53"/>
      <c r="K52" s="39"/>
      <c r="L52" s="40"/>
      <c r="M52" s="38"/>
      <c r="N52" s="38"/>
      <c r="O52" s="38"/>
      <c r="P52" s="39"/>
    </row>
    <row r="53" spans="1:16" x14ac:dyDescent="0.2">
      <c r="A53" s="146"/>
      <c r="B53" s="148"/>
      <c r="C53" s="97" t="s">
        <v>193</v>
      </c>
      <c r="D53" s="147" t="s">
        <v>85</v>
      </c>
      <c r="E53" s="145">
        <v>20.25</v>
      </c>
      <c r="F53" s="55"/>
      <c r="G53" s="53"/>
      <c r="H53" s="38"/>
      <c r="I53" s="53"/>
      <c r="J53" s="53"/>
      <c r="K53" s="39"/>
      <c r="L53" s="40"/>
      <c r="M53" s="38"/>
      <c r="N53" s="38"/>
      <c r="O53" s="38"/>
      <c r="P53" s="39"/>
    </row>
    <row r="54" spans="1:16" ht="23.25" customHeight="1" thickBot="1" x14ac:dyDescent="0.25">
      <c r="A54" s="147">
        <v>20</v>
      </c>
      <c r="B54" s="147" t="s">
        <v>67</v>
      </c>
      <c r="C54" s="97" t="s">
        <v>194</v>
      </c>
      <c r="D54" s="147" t="s">
        <v>74</v>
      </c>
      <c r="E54" s="145">
        <v>13.5</v>
      </c>
      <c r="F54" s="55"/>
      <c r="G54" s="53"/>
      <c r="H54" s="38">
        <f t="shared" si="0"/>
        <v>0</v>
      </c>
      <c r="I54" s="53"/>
      <c r="J54" s="53"/>
      <c r="K54" s="39">
        <f t="shared" si="1"/>
        <v>0</v>
      </c>
      <c r="L54" s="40">
        <f t="shared" si="2"/>
        <v>0</v>
      </c>
      <c r="M54" s="38">
        <f t="shared" si="3"/>
        <v>0</v>
      </c>
      <c r="N54" s="38">
        <f t="shared" si="4"/>
        <v>0</v>
      </c>
      <c r="O54" s="38">
        <f t="shared" si="5"/>
        <v>0</v>
      </c>
      <c r="P54" s="39">
        <f t="shared" si="6"/>
        <v>0</v>
      </c>
    </row>
    <row r="55" spans="1:16" ht="12" thickBot="1" x14ac:dyDescent="0.25">
      <c r="A55" s="205" t="s">
        <v>100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7"/>
      <c r="L55" s="56">
        <f>SUM(L14:L54)</f>
        <v>0</v>
      </c>
      <c r="M55" s="57">
        <f>SUM(M14:M54)</f>
        <v>0</v>
      </c>
      <c r="N55" s="57">
        <f>SUM(N14:N54)</f>
        <v>0</v>
      </c>
      <c r="O55" s="57">
        <f>SUM(O14:O54)</f>
        <v>0</v>
      </c>
      <c r="P55" s="58">
        <f>SUM(P14:P54)</f>
        <v>0</v>
      </c>
    </row>
    <row r="56" spans="1:16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</row>
    <row r="57" spans="1:16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</row>
    <row r="58" spans="1:16" x14ac:dyDescent="0.2">
      <c r="A58" s="1" t="s">
        <v>20</v>
      </c>
      <c r="B58" s="12"/>
      <c r="C58" s="204">
        <f>'Kops a'!C31:H31</f>
        <v>0</v>
      </c>
      <c r="D58" s="204"/>
      <c r="E58" s="204"/>
      <c r="F58" s="204"/>
      <c r="G58" s="204"/>
      <c r="H58" s="204"/>
      <c r="I58" s="12"/>
      <c r="J58" s="12"/>
      <c r="K58" s="12"/>
      <c r="L58" s="12"/>
      <c r="M58" s="12"/>
      <c r="N58" s="12"/>
      <c r="O58" s="12"/>
      <c r="P58" s="12"/>
    </row>
    <row r="59" spans="1:16" x14ac:dyDescent="0.2">
      <c r="A59" s="12"/>
      <c r="B59" s="12"/>
      <c r="C59" s="156" t="s">
        <v>21</v>
      </c>
      <c r="D59" s="156"/>
      <c r="E59" s="156"/>
      <c r="F59" s="156"/>
      <c r="G59" s="156"/>
      <c r="H59" s="156"/>
      <c r="I59" s="12"/>
      <c r="J59" s="12"/>
      <c r="K59" s="12"/>
      <c r="L59" s="12"/>
      <c r="M59" s="12"/>
      <c r="N59" s="12"/>
      <c r="O59" s="12"/>
      <c r="P59" s="12"/>
    </row>
    <row r="60" spans="1:16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</row>
    <row r="61" spans="1:16" x14ac:dyDescent="0.2">
      <c r="A61" s="70" t="str">
        <f>'Kops a'!A34</f>
        <v>Tāme sastādīta 20__. gada __. _________</v>
      </c>
      <c r="B61" s="71"/>
      <c r="C61" s="71"/>
      <c r="D61" s="71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1:16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1:16" x14ac:dyDescent="0.2">
      <c r="A63" s="1" t="s">
        <v>50</v>
      </c>
      <c r="B63" s="12"/>
      <c r="C63" s="204">
        <f>'Kops a'!C36:H36</f>
        <v>0</v>
      </c>
      <c r="D63" s="204"/>
      <c r="E63" s="204"/>
      <c r="F63" s="204"/>
      <c r="G63" s="204"/>
      <c r="H63" s="204"/>
      <c r="I63" s="12"/>
      <c r="J63" s="12"/>
      <c r="K63" s="12"/>
      <c r="L63" s="12"/>
      <c r="M63" s="12"/>
      <c r="N63" s="12"/>
      <c r="O63" s="12"/>
      <c r="P63" s="12"/>
    </row>
    <row r="64" spans="1:16" x14ac:dyDescent="0.2">
      <c r="A64" s="12"/>
      <c r="B64" s="12"/>
      <c r="C64" s="156" t="s">
        <v>21</v>
      </c>
      <c r="D64" s="156"/>
      <c r="E64" s="156"/>
      <c r="F64" s="156"/>
      <c r="G64" s="156"/>
      <c r="H64" s="156"/>
      <c r="I64" s="12"/>
      <c r="J64" s="12"/>
      <c r="K64" s="12"/>
      <c r="L64" s="12"/>
      <c r="M64" s="12"/>
      <c r="N64" s="12"/>
      <c r="O64" s="12"/>
      <c r="P64" s="12"/>
    </row>
    <row r="65" spans="1:16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</row>
    <row r="66" spans="1:16" x14ac:dyDescent="0.2">
      <c r="A66" s="70" t="s">
        <v>101</v>
      </c>
      <c r="B66" s="71"/>
      <c r="C66" s="75">
        <f>'Kops a'!C39</f>
        <v>0</v>
      </c>
      <c r="D66" s="41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6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</row>
    <row r="68" spans="1:16" ht="13.5" x14ac:dyDescent="0.2">
      <c r="B68" s="78" t="s">
        <v>102</v>
      </c>
    </row>
    <row r="69" spans="1:16" ht="12" x14ac:dyDescent="0.2">
      <c r="B69" s="79" t="s">
        <v>103</v>
      </c>
    </row>
    <row r="70" spans="1:16" ht="12" x14ac:dyDescent="0.2">
      <c r="B70" s="79" t="s">
        <v>104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64:H64"/>
    <mergeCell ref="C4:I4"/>
    <mergeCell ref="F12:K12"/>
    <mergeCell ref="A9:F9"/>
    <mergeCell ref="J9:M9"/>
    <mergeCell ref="D8:L8"/>
    <mergeCell ref="A55:K55"/>
    <mergeCell ref="C58:H58"/>
    <mergeCell ref="C59:H59"/>
    <mergeCell ref="C63:H63"/>
  </mergeCells>
  <conditionalFormatting sqref="I15:J54 F15:G54">
    <cfRule type="cellIs" dxfId="53" priority="26" operator="equal">
      <formula>0</formula>
    </cfRule>
  </conditionalFormatting>
  <conditionalFormatting sqref="N9:O9">
    <cfRule type="cellIs" dxfId="52" priority="25" operator="equal">
      <formula>0</formula>
    </cfRule>
  </conditionalFormatting>
  <conditionalFormatting sqref="A9:F9">
    <cfRule type="containsText" dxfId="51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0" priority="22" operator="equal">
      <formula>0</formula>
    </cfRule>
  </conditionalFormatting>
  <conditionalFormatting sqref="O10">
    <cfRule type="cellIs" dxfId="49" priority="21" operator="equal">
      <formula>"20__. gada __. _________"</formula>
    </cfRule>
  </conditionalFormatting>
  <conditionalFormatting sqref="A55:K55">
    <cfRule type="containsText" dxfId="48" priority="20" operator="containsText" text="Tiešās izmaksas kopā, t. sk. darba devēja sociālais nodoklis __.__% ">
      <formula>NOT(ISERROR(SEARCH("Tiešās izmaksas kopā, t. sk. darba devēja sociālais nodoklis __.__% ",A55)))</formula>
    </cfRule>
  </conditionalFormatting>
  <conditionalFormatting sqref="H14:H54 K14:P54 L55:P55">
    <cfRule type="cellIs" dxfId="47" priority="15" operator="equal">
      <formula>0</formula>
    </cfRule>
  </conditionalFormatting>
  <conditionalFormatting sqref="C4:I4">
    <cfRule type="cellIs" dxfId="46" priority="14" operator="equal">
      <formula>0</formula>
    </cfRule>
  </conditionalFormatting>
  <conditionalFormatting sqref="D5:L8">
    <cfRule type="cellIs" dxfId="45" priority="11" operator="equal">
      <formula>0</formula>
    </cfRule>
  </conditionalFormatting>
  <conditionalFormatting sqref="E14:G14">
    <cfRule type="cellIs" dxfId="44" priority="10" operator="equal">
      <formula>0</formula>
    </cfRule>
  </conditionalFormatting>
  <conditionalFormatting sqref="I14:J14">
    <cfRule type="cellIs" dxfId="43" priority="8" operator="equal">
      <formula>0</formula>
    </cfRule>
  </conditionalFormatting>
  <conditionalFormatting sqref="P10">
    <cfRule type="cellIs" dxfId="42" priority="7" operator="equal">
      <formula>"20__. gada __. _________"</formula>
    </cfRule>
  </conditionalFormatting>
  <conditionalFormatting sqref="C63:H63">
    <cfRule type="cellIs" dxfId="41" priority="4" operator="equal">
      <formula>0</formula>
    </cfRule>
  </conditionalFormatting>
  <conditionalFormatting sqref="C58:H58">
    <cfRule type="cellIs" dxfId="40" priority="3" operator="equal">
      <formula>0</formula>
    </cfRule>
  </conditionalFormatting>
  <conditionalFormatting sqref="C63:H63 C66 C58:H58">
    <cfRule type="cellIs" dxfId="39" priority="2" operator="equal">
      <formula>0</formula>
    </cfRule>
  </conditionalFormatting>
  <conditionalFormatting sqref="D1">
    <cfRule type="cellIs" dxfId="38" priority="1" operator="equal">
      <formula>0</formula>
    </cfRule>
  </conditionalFormatting>
  <pageMargins left="0" right="0" top="0.78740157480314965" bottom="0" header="0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______________",A61)))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A61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_________________________________",A66)))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/>
  <dimension ref="A1:P32"/>
  <sheetViews>
    <sheetView view="pageBreakPreview" zoomScaleNormal="100" zoomScaleSheetLayoutView="100" workbookViewId="0">
      <selection activeCell="A18" sqref="A18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2">
        <f>'Kops a'!A20</f>
        <v>6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08" t="s">
        <v>195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7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7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ht="11.25" customHeight="1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P17</f>
        <v>0</v>
      </c>
      <c r="O9" s="221"/>
      <c r="P9" s="25"/>
    </row>
    <row r="10" spans="1:16" x14ac:dyDescent="0.2">
      <c r="A10" s="26"/>
      <c r="B10" s="27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3"/>
      <c r="P10" s="72" t="str">
        <f>A23</f>
        <v>Tāme sastādīta 20__. gada __. _________</v>
      </c>
    </row>
    <row r="11" spans="1:16" ht="12" thickBot="1" x14ac:dyDescent="0.25">
      <c r="A11" s="26"/>
      <c r="B11" s="27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26.75" customHeight="1" thickBot="1" x14ac:dyDescent="0.25">
      <c r="A13" s="215"/>
      <c r="B13" s="217"/>
      <c r="C13" s="218"/>
      <c r="D13" s="220"/>
      <c r="E13" s="203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ht="29.25" customHeight="1" x14ac:dyDescent="0.2">
      <c r="A14" s="147">
        <v>1</v>
      </c>
      <c r="B14" s="147" t="s">
        <v>67</v>
      </c>
      <c r="C14" s="97" t="s">
        <v>196</v>
      </c>
      <c r="D14" s="147" t="s">
        <v>150</v>
      </c>
      <c r="E14" s="152">
        <v>20</v>
      </c>
      <c r="F14" s="55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ht="22.5" x14ac:dyDescent="0.2">
      <c r="A15" s="147">
        <v>2</v>
      </c>
      <c r="B15" s="147" t="s">
        <v>67</v>
      </c>
      <c r="C15" s="97" t="s">
        <v>197</v>
      </c>
      <c r="D15" s="147" t="s">
        <v>71</v>
      </c>
      <c r="E15" s="152">
        <v>180</v>
      </c>
      <c r="F15" s="55"/>
      <c r="G15" s="53"/>
      <c r="H15" s="38">
        <f t="shared" ref="H15:H16" si="0">ROUND(F15*G15,2)</f>
        <v>0</v>
      </c>
      <c r="I15" s="53"/>
      <c r="J15" s="53"/>
      <c r="K15" s="39">
        <f t="shared" ref="K15:K16" si="1">SUM(H15:J15)</f>
        <v>0</v>
      </c>
      <c r="L15" s="40">
        <f t="shared" ref="L15:L16" si="2">ROUND(E15*F15,2)</f>
        <v>0</v>
      </c>
      <c r="M15" s="38">
        <f t="shared" ref="M15:M16" si="3">ROUND(H15*E15,2)</f>
        <v>0</v>
      </c>
      <c r="N15" s="38">
        <f t="shared" ref="N15:N16" si="4">ROUND(I15*E15,2)</f>
        <v>0</v>
      </c>
      <c r="O15" s="38">
        <f t="shared" ref="O15:O16" si="5">ROUND(J15*E15,2)</f>
        <v>0</v>
      </c>
      <c r="P15" s="39">
        <f t="shared" ref="P15:P16" si="6">SUM(M15:O15)</f>
        <v>0</v>
      </c>
    </row>
    <row r="16" spans="1:16" ht="12" thickBot="1" x14ac:dyDescent="0.25">
      <c r="A16" s="89"/>
      <c r="B16" s="89"/>
      <c r="C16" s="153" t="s">
        <v>198</v>
      </c>
      <c r="D16" s="147" t="s">
        <v>153</v>
      </c>
      <c r="E16" s="152">
        <v>180</v>
      </c>
      <c r="F16" s="55"/>
      <c r="G16" s="53"/>
      <c r="H16" s="38">
        <f t="shared" si="0"/>
        <v>0</v>
      </c>
      <c r="I16" s="53"/>
      <c r="J16" s="53"/>
      <c r="K16" s="39">
        <f t="shared" si="1"/>
        <v>0</v>
      </c>
      <c r="L16" s="40">
        <f t="shared" si="2"/>
        <v>0</v>
      </c>
      <c r="M16" s="38">
        <f t="shared" si="3"/>
        <v>0</v>
      </c>
      <c r="N16" s="38">
        <f t="shared" si="4"/>
        <v>0</v>
      </c>
      <c r="O16" s="38">
        <f t="shared" si="5"/>
        <v>0</v>
      </c>
      <c r="P16" s="39">
        <f t="shared" si="6"/>
        <v>0</v>
      </c>
    </row>
    <row r="17" spans="1:16" ht="12" thickBot="1" x14ac:dyDescent="0.25">
      <c r="A17" s="205" t="s">
        <v>100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7"/>
      <c r="L17" s="56">
        <f>SUM(L14:L16)</f>
        <v>0</v>
      </c>
      <c r="M17" s="57">
        <f>SUM(M14:M16)</f>
        <v>0</v>
      </c>
      <c r="N17" s="57">
        <f>SUM(N14:N16)</f>
        <v>0</v>
      </c>
      <c r="O17" s="57">
        <f>SUM(O14:O16)</f>
        <v>0</v>
      </c>
      <c r="P17" s="58">
        <f>SUM(P14:P16)</f>
        <v>0</v>
      </c>
    </row>
    <row r="18" spans="1:16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2">
      <c r="A20" s="1" t="s">
        <v>20</v>
      </c>
      <c r="B20" s="12"/>
      <c r="C20" s="204">
        <f>'Kops a'!C31:H31</f>
        <v>0</v>
      </c>
      <c r="D20" s="204"/>
      <c r="E20" s="204"/>
      <c r="F20" s="204"/>
      <c r="G20" s="204"/>
      <c r="H20" s="204"/>
      <c r="I20" s="12"/>
      <c r="J20" s="12"/>
      <c r="K20" s="12"/>
      <c r="L20" s="12"/>
      <c r="M20" s="12"/>
      <c r="N20" s="12"/>
      <c r="O20" s="12"/>
      <c r="P20" s="12"/>
    </row>
    <row r="21" spans="1:16" x14ac:dyDescent="0.2">
      <c r="A21" s="12"/>
      <c r="B21" s="12"/>
      <c r="C21" s="156" t="s">
        <v>21</v>
      </c>
      <c r="D21" s="156"/>
      <c r="E21" s="156"/>
      <c r="F21" s="156"/>
      <c r="G21" s="156"/>
      <c r="H21" s="156"/>
      <c r="I21" s="12"/>
      <c r="J21" s="12"/>
      <c r="K21" s="12"/>
      <c r="L21" s="12"/>
      <c r="M21" s="12"/>
      <c r="N21" s="12"/>
      <c r="O21" s="12"/>
      <c r="P21" s="12"/>
    </row>
    <row r="22" spans="1:16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2">
      <c r="A23" s="70" t="str">
        <f>'Kops a'!A34</f>
        <v>Tāme sastādīta 20__. gada __. _________</v>
      </c>
      <c r="B23" s="71"/>
      <c r="C23" s="71"/>
      <c r="D23" s="71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2">
      <c r="A25" s="1" t="s">
        <v>50</v>
      </c>
      <c r="B25" s="12"/>
      <c r="C25" s="204">
        <f>'Kops a'!C36:H36</f>
        <v>0</v>
      </c>
      <c r="D25" s="204"/>
      <c r="E25" s="204"/>
      <c r="F25" s="204"/>
      <c r="G25" s="204"/>
      <c r="H25" s="204"/>
      <c r="I25" s="12"/>
      <c r="J25" s="12"/>
      <c r="K25" s="12"/>
      <c r="L25" s="12"/>
      <c r="M25" s="12"/>
      <c r="N25" s="12"/>
      <c r="O25" s="12"/>
      <c r="P25" s="12"/>
    </row>
    <row r="26" spans="1:16" x14ac:dyDescent="0.2">
      <c r="A26" s="12"/>
      <c r="B26" s="12"/>
      <c r="C26" s="156" t="s">
        <v>21</v>
      </c>
      <c r="D26" s="156"/>
      <c r="E26" s="156"/>
      <c r="F26" s="156"/>
      <c r="G26" s="156"/>
      <c r="H26" s="156"/>
      <c r="I26" s="12"/>
      <c r="J26" s="12"/>
      <c r="K26" s="12"/>
      <c r="L26" s="12"/>
      <c r="M26" s="12"/>
      <c r="N26" s="12"/>
      <c r="O26" s="12"/>
      <c r="P26" s="12"/>
    </row>
    <row r="27" spans="1:16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2">
      <c r="A28" s="70" t="s">
        <v>101</v>
      </c>
      <c r="B28" s="71"/>
      <c r="C28" s="75">
        <f>'Kops a'!C39</f>
        <v>0</v>
      </c>
      <c r="D28" s="41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ht="13.5" x14ac:dyDescent="0.2">
      <c r="B30" s="78" t="s">
        <v>102</v>
      </c>
    </row>
    <row r="31" spans="1:16" ht="12" x14ac:dyDescent="0.2">
      <c r="B31" s="79" t="s">
        <v>103</v>
      </c>
    </row>
    <row r="32" spans="1:16" ht="12" x14ac:dyDescent="0.2">
      <c r="B32" s="79" t="s">
        <v>104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26:H26"/>
    <mergeCell ref="C4:I4"/>
    <mergeCell ref="F12:K12"/>
    <mergeCell ref="A9:F9"/>
    <mergeCell ref="J9:M9"/>
    <mergeCell ref="D8:L8"/>
    <mergeCell ref="A17:K17"/>
    <mergeCell ref="C20:H20"/>
    <mergeCell ref="C21:H21"/>
    <mergeCell ref="C25:H25"/>
  </mergeCells>
  <conditionalFormatting sqref="I15:J16 F15:G16">
    <cfRule type="cellIs" dxfId="35" priority="27" operator="equal">
      <formula>0</formula>
    </cfRule>
  </conditionalFormatting>
  <conditionalFormatting sqref="N9:O9">
    <cfRule type="cellIs" dxfId="34" priority="26" operator="equal">
      <formula>0</formula>
    </cfRule>
  </conditionalFormatting>
  <conditionalFormatting sqref="A9:F9">
    <cfRule type="containsText" dxfId="33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2" priority="23" operator="equal">
      <formula>0</formula>
    </cfRule>
  </conditionalFormatting>
  <conditionalFormatting sqref="O10">
    <cfRule type="cellIs" dxfId="31" priority="22" operator="equal">
      <formula>"20__. gada __. _________"</formula>
    </cfRule>
  </conditionalFormatting>
  <conditionalFormatting sqref="A17:K17">
    <cfRule type="containsText" dxfId="30" priority="21" operator="containsText" text="Tiešās izmaksas kopā, t. sk. darba devēja sociālais nodoklis __.__% ">
      <formula>NOT(ISERROR(SEARCH("Tiešās izmaksas kopā, t. sk. darba devēja sociālais nodoklis __.__% ",A17)))</formula>
    </cfRule>
  </conditionalFormatting>
  <conditionalFormatting sqref="H14:H16 K14:P16 L17:P17">
    <cfRule type="cellIs" dxfId="29" priority="16" operator="equal">
      <formula>0</formula>
    </cfRule>
  </conditionalFormatting>
  <conditionalFormatting sqref="C4:I4">
    <cfRule type="cellIs" dxfId="28" priority="15" operator="equal">
      <formula>0</formula>
    </cfRule>
  </conditionalFormatting>
  <conditionalFormatting sqref="D5:L8">
    <cfRule type="cellIs" dxfId="27" priority="11" operator="equal">
      <formula>0</formula>
    </cfRule>
  </conditionalFormatting>
  <conditionalFormatting sqref="F14:G14">
    <cfRule type="cellIs" dxfId="26" priority="10" operator="equal">
      <formula>0</formula>
    </cfRule>
  </conditionalFormatting>
  <conditionalFormatting sqref="I14:J14">
    <cfRule type="cellIs" dxfId="25" priority="8" operator="equal">
      <formula>0</formula>
    </cfRule>
  </conditionalFormatting>
  <conditionalFormatting sqref="P10">
    <cfRule type="cellIs" dxfId="24" priority="7" operator="equal">
      <formula>"20__. gada __. _________"</formula>
    </cfRule>
  </conditionalFormatting>
  <conditionalFormatting sqref="C25:H25">
    <cfRule type="cellIs" dxfId="23" priority="4" operator="equal">
      <formula>0</formula>
    </cfRule>
  </conditionalFormatting>
  <conditionalFormatting sqref="C20:H20">
    <cfRule type="cellIs" dxfId="22" priority="3" operator="equal">
      <formula>0</formula>
    </cfRule>
  </conditionalFormatting>
  <conditionalFormatting sqref="C25:H25 C28 C20:H20">
    <cfRule type="cellIs" dxfId="21" priority="2" operator="equal">
      <formula>0</formula>
    </cfRule>
  </conditionalFormatting>
  <conditionalFormatting sqref="D1">
    <cfRule type="cellIs" dxfId="20" priority="1" operator="equal">
      <formula>0</formula>
    </cfRule>
  </conditionalFormatting>
  <pageMargins left="0" right="0" top="0.78740157480314965" bottom="0" header="0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A5F45D83-914D-4306-B26D-4B74C3C819FC}">
            <xm:f>NOT(ISERROR(SEARCH("Tāme sastādīta ____. gada ___. ______________",A23)))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A23</xm:sqref>
        </x14:conditionalFormatting>
        <x14:conditionalFormatting xmlns:xm="http://schemas.microsoft.com/office/excel/2006/main">
          <x14:cfRule type="containsText" priority="5" operator="containsText" id="{A2E03CF5-E14D-4A31-8C34-6550548A72DB}">
            <xm:f>NOT(ISERROR(SEARCH("Sertifikāta Nr. _________________________________",A28)))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18D-C76B-4B50-AB9D-0D61D66E1BC9}">
  <sheetPr codeName="Sheet9"/>
  <dimension ref="A1:P34"/>
  <sheetViews>
    <sheetView tabSelected="1" view="pageBreakPreview" zoomScaleNormal="100" zoomScaleSheetLayoutView="100" workbookViewId="0">
      <selection activeCell="K23" sqref="K2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85546875" style="1" customWidth="1"/>
    <col min="4" max="4" width="5.85546875" style="1" customWidth="1"/>
    <col min="5" max="5" width="7.4257812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2">
        <f>'Kops a'!A21</f>
        <v>7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08" t="s">
        <v>199</v>
      </c>
      <c r="D2" s="208"/>
      <c r="E2" s="208"/>
      <c r="F2" s="208"/>
      <c r="G2" s="208"/>
      <c r="H2" s="208"/>
      <c r="I2" s="208"/>
      <c r="J2" s="23"/>
    </row>
    <row r="3" spans="1:16" x14ac:dyDescent="0.2">
      <c r="A3" s="24"/>
      <c r="B3" s="24"/>
      <c r="C3" s="199" t="s">
        <v>28</v>
      </c>
      <c r="D3" s="199"/>
      <c r="E3" s="199"/>
      <c r="F3" s="199"/>
      <c r="G3" s="199"/>
      <c r="H3" s="199"/>
      <c r="I3" s="199"/>
      <c r="J3" s="24"/>
    </row>
    <row r="4" spans="1:16" x14ac:dyDescent="0.2">
      <c r="A4" s="24"/>
      <c r="B4" s="24"/>
      <c r="C4" s="209" t="s">
        <v>5</v>
      </c>
      <c r="D4" s="209"/>
      <c r="E4" s="209"/>
      <c r="F4" s="209"/>
      <c r="G4" s="209"/>
      <c r="H4" s="209"/>
      <c r="I4" s="209"/>
      <c r="J4" s="24"/>
    </row>
    <row r="5" spans="1:16" x14ac:dyDescent="0.2">
      <c r="A5" s="17"/>
      <c r="B5" s="17"/>
      <c r="C5" s="21" t="s">
        <v>6</v>
      </c>
      <c r="D5" s="222" t="str">
        <f>'Kops a'!D6</f>
        <v>Daudzdzīvokļu dzīvojamā ēka</v>
      </c>
      <c r="E5" s="222"/>
      <c r="F5" s="222"/>
      <c r="G5" s="222"/>
      <c r="H5" s="222"/>
      <c r="I5" s="222"/>
      <c r="J5" s="222"/>
      <c r="K5" s="222"/>
      <c r="L5" s="222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22" t="str">
        <f>'Kops a'!D7</f>
        <v>Daudzdzīvokļu dzīvojamās ēkas energoefektivitātes paaugstināšanas pasākumi</v>
      </c>
      <c r="E6" s="222"/>
      <c r="F6" s="222"/>
      <c r="G6" s="222"/>
      <c r="H6" s="222"/>
      <c r="I6" s="222"/>
      <c r="J6" s="222"/>
      <c r="K6" s="222"/>
      <c r="L6" s="222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22" t="str">
        <f>'Kops a'!D8</f>
        <v>Viršu iela 1, Liepāja</v>
      </c>
      <c r="E7" s="222"/>
      <c r="F7" s="222"/>
      <c r="G7" s="222"/>
      <c r="H7" s="222"/>
      <c r="I7" s="222"/>
      <c r="J7" s="222"/>
      <c r="K7" s="222"/>
      <c r="L7" s="222"/>
      <c r="M7" s="12"/>
      <c r="N7" s="12"/>
      <c r="O7" s="12"/>
      <c r="P7" s="12"/>
    </row>
    <row r="8" spans="1:16" x14ac:dyDescent="0.2">
      <c r="A8" s="17"/>
      <c r="B8" s="17"/>
      <c r="C8" s="126" t="s">
        <v>31</v>
      </c>
      <c r="D8" s="222" t="str">
        <f>'Kops a'!D9</f>
        <v>EA-16-16</v>
      </c>
      <c r="E8" s="222"/>
      <c r="F8" s="222"/>
      <c r="G8" s="222"/>
      <c r="H8" s="222"/>
      <c r="I8" s="222"/>
      <c r="J8" s="222"/>
      <c r="K8" s="222"/>
      <c r="L8" s="222"/>
      <c r="M8" s="12"/>
      <c r="N8" s="12"/>
      <c r="O8" s="12"/>
      <c r="P8" s="12"/>
    </row>
    <row r="9" spans="1:16" ht="11.25" customHeight="1" x14ac:dyDescent="0.2">
      <c r="A9" s="210" t="s">
        <v>53</v>
      </c>
      <c r="B9" s="210"/>
      <c r="C9" s="210"/>
      <c r="D9" s="210"/>
      <c r="E9" s="210"/>
      <c r="F9" s="210"/>
      <c r="G9" s="25"/>
      <c r="H9" s="25"/>
      <c r="I9" s="25"/>
      <c r="J9" s="214" t="s">
        <v>54</v>
      </c>
      <c r="K9" s="214"/>
      <c r="L9" s="214"/>
      <c r="M9" s="214"/>
      <c r="N9" s="221">
        <f>P19</f>
        <v>0</v>
      </c>
      <c r="O9" s="221"/>
      <c r="P9" s="25"/>
    </row>
    <row r="10" spans="1:16" x14ac:dyDescent="0.2">
      <c r="A10" s="26"/>
      <c r="B10" s="27"/>
      <c r="C10" s="126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3"/>
      <c r="P10" s="72" t="str">
        <f>A25</f>
        <v>Tāme sastādīta 20__. gada __. _________</v>
      </c>
    </row>
    <row r="11" spans="1:16" ht="12" thickBot="1" x14ac:dyDescent="0.25">
      <c r="A11" s="26"/>
      <c r="B11" s="27"/>
      <c r="C11" s="126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178" t="s">
        <v>34</v>
      </c>
      <c r="B12" s="216" t="s">
        <v>55</v>
      </c>
      <c r="C12" s="212" t="s">
        <v>56</v>
      </c>
      <c r="D12" s="219" t="s">
        <v>57</v>
      </c>
      <c r="E12" s="202" t="s">
        <v>58</v>
      </c>
      <c r="F12" s="211" t="s">
        <v>59</v>
      </c>
      <c r="G12" s="212"/>
      <c r="H12" s="212"/>
      <c r="I12" s="212"/>
      <c r="J12" s="212"/>
      <c r="K12" s="213"/>
      <c r="L12" s="211" t="s">
        <v>60</v>
      </c>
      <c r="M12" s="212"/>
      <c r="N12" s="212"/>
      <c r="O12" s="212"/>
      <c r="P12" s="213"/>
    </row>
    <row r="13" spans="1:16" ht="126.75" customHeight="1" thickBot="1" x14ac:dyDescent="0.25">
      <c r="A13" s="179"/>
      <c r="B13" s="225"/>
      <c r="C13" s="226"/>
      <c r="D13" s="227"/>
      <c r="E13" s="228"/>
      <c r="F13" s="132" t="s">
        <v>61</v>
      </c>
      <c r="G13" s="133" t="s">
        <v>62</v>
      </c>
      <c r="H13" s="133" t="s">
        <v>63</v>
      </c>
      <c r="I13" s="133" t="s">
        <v>64</v>
      </c>
      <c r="J13" s="133" t="s">
        <v>65</v>
      </c>
      <c r="K13" s="51" t="s">
        <v>66</v>
      </c>
      <c r="L13" s="132" t="s">
        <v>61</v>
      </c>
      <c r="M13" s="133" t="s">
        <v>63</v>
      </c>
      <c r="N13" s="133" t="s">
        <v>64</v>
      </c>
      <c r="O13" s="133" t="s">
        <v>65</v>
      </c>
      <c r="P13" s="51" t="s">
        <v>66</v>
      </c>
    </row>
    <row r="14" spans="1:16" x14ac:dyDescent="0.2">
      <c r="A14" s="93"/>
      <c r="B14" s="93"/>
      <c r="C14" s="99" t="s">
        <v>200</v>
      </c>
      <c r="D14" s="147"/>
      <c r="E14" s="147"/>
      <c r="F14" s="87"/>
      <c r="G14" s="53"/>
      <c r="H14" s="53">
        <f>ROUND(F14*G14,2)</f>
        <v>0</v>
      </c>
      <c r="I14" s="53"/>
      <c r="J14" s="53"/>
      <c r="K14" s="54">
        <f>SUM(H14:J14)</f>
        <v>0</v>
      </c>
      <c r="L14" s="55">
        <f>ROUND(E14*F14,2)</f>
        <v>0</v>
      </c>
      <c r="M14" s="53">
        <f>ROUND(H14*E14,2)</f>
        <v>0</v>
      </c>
      <c r="N14" s="53">
        <f>ROUND(I14*E14,2)</f>
        <v>0</v>
      </c>
      <c r="O14" s="53">
        <f>ROUND(J14*E14,2)</f>
        <v>0</v>
      </c>
      <c r="P14" s="54">
        <f>SUM(M14:O14)</f>
        <v>0</v>
      </c>
    </row>
    <row r="15" spans="1:16" x14ac:dyDescent="0.2">
      <c r="A15" s="93">
        <v>1</v>
      </c>
      <c r="B15" s="154" t="s">
        <v>67</v>
      </c>
      <c r="C15" s="89" t="s">
        <v>201</v>
      </c>
      <c r="D15" s="147" t="s">
        <v>74</v>
      </c>
      <c r="E15" s="147">
        <v>84</v>
      </c>
      <c r="F15" s="87"/>
      <c r="G15" s="53"/>
      <c r="H15" s="38">
        <f t="shared" ref="H15:H18" si="0">ROUND(F15*G15,2)</f>
        <v>0</v>
      </c>
      <c r="I15" s="53"/>
      <c r="J15" s="53"/>
      <c r="K15" s="39">
        <f t="shared" ref="K15:K18" si="1">SUM(H15:J15)</f>
        <v>0</v>
      </c>
      <c r="L15" s="40">
        <f t="shared" ref="L15:L18" si="2">ROUND(E15*F15,2)</f>
        <v>0</v>
      </c>
      <c r="M15" s="38">
        <f t="shared" ref="M15:M18" si="3">ROUND(H15*E15,2)</f>
        <v>0</v>
      </c>
      <c r="N15" s="38">
        <f t="shared" ref="N15:N18" si="4">ROUND(I15*E15,2)</f>
        <v>0</v>
      </c>
      <c r="O15" s="38">
        <f t="shared" ref="O15:O18" si="5">ROUND(J15*E15,2)</f>
        <v>0</v>
      </c>
      <c r="P15" s="39">
        <f t="shared" ref="P15:P18" si="6">SUM(M15:O15)</f>
        <v>0</v>
      </c>
    </row>
    <row r="16" spans="1:16" x14ac:dyDescent="0.2">
      <c r="A16" s="93"/>
      <c r="B16" s="154"/>
      <c r="C16" s="153" t="s">
        <v>84</v>
      </c>
      <c r="D16" s="147" t="s">
        <v>85</v>
      </c>
      <c r="E16" s="155">
        <v>12.6</v>
      </c>
      <c r="F16" s="87"/>
      <c r="G16" s="53"/>
      <c r="H16" s="38">
        <f t="shared" si="0"/>
        <v>0</v>
      </c>
      <c r="I16" s="53"/>
      <c r="J16" s="53"/>
      <c r="K16" s="39">
        <f t="shared" si="1"/>
        <v>0</v>
      </c>
      <c r="L16" s="40">
        <f t="shared" si="2"/>
        <v>0</v>
      </c>
      <c r="M16" s="38">
        <f t="shared" si="3"/>
        <v>0</v>
      </c>
      <c r="N16" s="38">
        <f t="shared" si="4"/>
        <v>0</v>
      </c>
      <c r="O16" s="38">
        <f t="shared" si="5"/>
        <v>0</v>
      </c>
      <c r="P16" s="39">
        <f t="shared" si="6"/>
        <v>0</v>
      </c>
    </row>
    <row r="17" spans="1:16" x14ac:dyDescent="0.2">
      <c r="A17" s="93"/>
      <c r="B17" s="154"/>
      <c r="C17" s="153" t="s">
        <v>202</v>
      </c>
      <c r="D17" s="147" t="s">
        <v>85</v>
      </c>
      <c r="E17" s="147">
        <v>33.6</v>
      </c>
      <c r="F17" s="87"/>
      <c r="G17" s="53"/>
      <c r="H17" s="38">
        <f t="shared" si="0"/>
        <v>0</v>
      </c>
      <c r="I17" s="53"/>
      <c r="J17" s="53"/>
      <c r="K17" s="39">
        <f t="shared" si="1"/>
        <v>0</v>
      </c>
      <c r="L17" s="40">
        <f t="shared" si="2"/>
        <v>0</v>
      </c>
      <c r="M17" s="38">
        <f t="shared" si="3"/>
        <v>0</v>
      </c>
      <c r="N17" s="38">
        <f t="shared" si="4"/>
        <v>0</v>
      </c>
      <c r="O17" s="38">
        <f t="shared" si="5"/>
        <v>0</v>
      </c>
      <c r="P17" s="39">
        <f t="shared" si="6"/>
        <v>0</v>
      </c>
    </row>
    <row r="18" spans="1:16" ht="12" thickBot="1" x14ac:dyDescent="0.25">
      <c r="A18" s="93"/>
      <c r="B18" s="154"/>
      <c r="C18" s="153" t="s">
        <v>203</v>
      </c>
      <c r="D18" s="147" t="s">
        <v>114</v>
      </c>
      <c r="E18" s="147">
        <v>25.2</v>
      </c>
      <c r="F18" s="87"/>
      <c r="G18" s="53"/>
      <c r="H18" s="38">
        <f t="shared" si="0"/>
        <v>0</v>
      </c>
      <c r="I18" s="53"/>
      <c r="J18" s="53"/>
      <c r="K18" s="39">
        <f t="shared" si="1"/>
        <v>0</v>
      </c>
      <c r="L18" s="40">
        <f t="shared" si="2"/>
        <v>0</v>
      </c>
      <c r="M18" s="38">
        <f t="shared" si="3"/>
        <v>0</v>
      </c>
      <c r="N18" s="38">
        <f t="shared" si="4"/>
        <v>0</v>
      </c>
      <c r="O18" s="38">
        <f t="shared" si="5"/>
        <v>0</v>
      </c>
      <c r="P18" s="39">
        <f t="shared" si="6"/>
        <v>0</v>
      </c>
    </row>
    <row r="19" spans="1:16" ht="12" thickBot="1" x14ac:dyDescent="0.25">
      <c r="A19" s="223" t="s">
        <v>100</v>
      </c>
      <c r="B19" s="224"/>
      <c r="C19" s="224"/>
      <c r="D19" s="224"/>
      <c r="E19" s="224"/>
      <c r="F19" s="206"/>
      <c r="G19" s="206"/>
      <c r="H19" s="206"/>
      <c r="I19" s="206"/>
      <c r="J19" s="206"/>
      <c r="K19" s="207"/>
      <c r="L19" s="56">
        <f>SUM(L14:L18)</f>
        <v>0</v>
      </c>
      <c r="M19" s="57">
        <f>SUM(M14:M18)</f>
        <v>0</v>
      </c>
      <c r="N19" s="57">
        <f>SUM(N14:N18)</f>
        <v>0</v>
      </c>
      <c r="O19" s="57">
        <f>SUM(O14:O18)</f>
        <v>0</v>
      </c>
      <c r="P19" s="58">
        <f>SUM(P14:P18)</f>
        <v>0</v>
      </c>
    </row>
    <row r="20" spans="1:16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2">
      <c r="A22" s="1" t="s">
        <v>20</v>
      </c>
      <c r="B22" s="12"/>
      <c r="C22" s="204">
        <f>'Kops a'!C31:H31</f>
        <v>0</v>
      </c>
      <c r="D22" s="204"/>
      <c r="E22" s="204"/>
      <c r="F22" s="204"/>
      <c r="G22" s="204"/>
      <c r="H22" s="204"/>
      <c r="I22" s="12"/>
      <c r="J22" s="12"/>
      <c r="K22" s="12"/>
      <c r="L22" s="12"/>
      <c r="M22" s="12"/>
      <c r="N22" s="12"/>
      <c r="O22" s="12"/>
      <c r="P22" s="12"/>
    </row>
    <row r="23" spans="1:16" x14ac:dyDescent="0.2">
      <c r="A23" s="12"/>
      <c r="B23" s="12"/>
      <c r="C23" s="156" t="s">
        <v>21</v>
      </c>
      <c r="D23" s="156"/>
      <c r="E23" s="156"/>
      <c r="F23" s="156"/>
      <c r="G23" s="156"/>
      <c r="H23" s="156"/>
      <c r="I23" s="12"/>
      <c r="J23" s="12"/>
      <c r="K23" s="12"/>
      <c r="L23" s="12"/>
      <c r="M23" s="12"/>
      <c r="N23" s="12"/>
      <c r="O23" s="12"/>
      <c r="P23" s="12"/>
    </row>
    <row r="24" spans="1:16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2">
      <c r="A25" s="70" t="str">
        <f>'Kops a'!A34</f>
        <v>Tāme sastādīta 20__. gada __. _________</v>
      </c>
      <c r="B25" s="71"/>
      <c r="C25" s="71"/>
      <c r="D25" s="71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1:16" x14ac:dyDescent="0.2">
      <c r="A27" s="1" t="s">
        <v>50</v>
      </c>
      <c r="B27" s="12"/>
      <c r="C27" s="204">
        <f>'Kops a'!C36:H36</f>
        <v>0</v>
      </c>
      <c r="D27" s="204"/>
      <c r="E27" s="204"/>
      <c r="F27" s="204"/>
      <c r="G27" s="204"/>
      <c r="H27" s="204"/>
      <c r="I27" s="12"/>
      <c r="J27" s="12"/>
      <c r="K27" s="12"/>
      <c r="L27" s="12"/>
      <c r="M27" s="12"/>
      <c r="N27" s="12"/>
      <c r="O27" s="12"/>
      <c r="P27" s="12"/>
    </row>
    <row r="28" spans="1:16" x14ac:dyDescent="0.2">
      <c r="A28" s="12"/>
      <c r="B28" s="12"/>
      <c r="C28" s="156" t="s">
        <v>21</v>
      </c>
      <c r="D28" s="156"/>
      <c r="E28" s="156"/>
      <c r="F28" s="156"/>
      <c r="G28" s="156"/>
      <c r="H28" s="156"/>
      <c r="I28" s="12"/>
      <c r="J28" s="12"/>
      <c r="K28" s="12"/>
      <c r="L28" s="12"/>
      <c r="M28" s="12"/>
      <c r="N28" s="12"/>
      <c r="O28" s="12"/>
      <c r="P28" s="12"/>
    </row>
    <row r="29" spans="1:1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x14ac:dyDescent="0.2">
      <c r="A30" s="70" t="s">
        <v>101</v>
      </c>
      <c r="B30" s="71"/>
      <c r="C30" s="75">
        <f>'Kops a'!C39</f>
        <v>0</v>
      </c>
      <c r="D30" s="41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ht="13.5" x14ac:dyDescent="0.2">
      <c r="B32" s="78" t="s">
        <v>102</v>
      </c>
    </row>
    <row r="33" spans="2:2" ht="12" x14ac:dyDescent="0.2">
      <c r="B33" s="79" t="s">
        <v>103</v>
      </c>
    </row>
    <row r="34" spans="2:2" ht="12" x14ac:dyDescent="0.2">
      <c r="B34" s="79" t="s">
        <v>104</v>
      </c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28:H28"/>
    <mergeCell ref="C4:I4"/>
    <mergeCell ref="F12:K12"/>
    <mergeCell ref="A9:F9"/>
    <mergeCell ref="J9:M9"/>
    <mergeCell ref="D8:L8"/>
    <mergeCell ref="A19:K19"/>
    <mergeCell ref="C22:H22"/>
    <mergeCell ref="C23:H23"/>
    <mergeCell ref="C27:H27"/>
  </mergeCells>
  <conditionalFormatting sqref="I15:J18 F15:G18">
    <cfRule type="cellIs" dxfId="17" priority="27" operator="equal">
      <formula>0</formula>
    </cfRule>
  </conditionalFormatting>
  <conditionalFormatting sqref="N9:O9">
    <cfRule type="cellIs" dxfId="16" priority="26" operator="equal">
      <formula>0</formula>
    </cfRule>
  </conditionalFormatting>
  <conditionalFormatting sqref="A9:F9">
    <cfRule type="containsText" dxfId="15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" priority="23" operator="equal">
      <formula>0</formula>
    </cfRule>
  </conditionalFormatting>
  <conditionalFormatting sqref="O10">
    <cfRule type="cellIs" dxfId="13" priority="22" operator="equal">
      <formula>"20__. gada __. _________"</formula>
    </cfRule>
  </conditionalFormatting>
  <conditionalFormatting sqref="A19:K19">
    <cfRule type="containsText" dxfId="12" priority="21" operator="containsText" text="Tiešās izmaksas kopā, t. sk. darba devēja sociālais nodoklis __.__% ">
      <formula>NOT(ISERROR(SEARCH("Tiešās izmaksas kopā, t. sk. darba devēja sociālais nodoklis __.__% ",A19)))</formula>
    </cfRule>
  </conditionalFormatting>
  <conditionalFormatting sqref="H14:H18 K14:P18 L19:P19">
    <cfRule type="cellIs" dxfId="11" priority="16" operator="equal">
      <formula>0</formula>
    </cfRule>
  </conditionalFormatting>
  <conditionalFormatting sqref="C4:I4">
    <cfRule type="cellIs" dxfId="10" priority="15" operator="equal">
      <formula>0</formula>
    </cfRule>
  </conditionalFormatting>
  <conditionalFormatting sqref="D5:L8">
    <cfRule type="cellIs" dxfId="9" priority="11" operator="equal">
      <formula>0</formula>
    </cfRule>
  </conditionalFormatting>
  <conditionalFormatting sqref="F14:G14">
    <cfRule type="cellIs" dxfId="8" priority="10" operator="equal">
      <formula>0</formula>
    </cfRule>
  </conditionalFormatting>
  <conditionalFormatting sqref="I14:J14">
    <cfRule type="cellIs" dxfId="7" priority="8" operator="equal">
      <formula>0</formula>
    </cfRule>
  </conditionalFormatting>
  <conditionalFormatting sqref="P10">
    <cfRule type="cellIs" dxfId="6" priority="7" operator="equal">
      <formula>"20__. gada __. _________"</formula>
    </cfRule>
  </conditionalFormatting>
  <conditionalFormatting sqref="C27:H27">
    <cfRule type="cellIs" dxfId="5" priority="4" operator="equal">
      <formula>0</formula>
    </cfRule>
  </conditionalFormatting>
  <conditionalFormatting sqref="C22:H22">
    <cfRule type="cellIs" dxfId="4" priority="3" operator="equal">
      <formula>0</formula>
    </cfRule>
  </conditionalFormatting>
  <conditionalFormatting sqref="C27:H27 C30 C22:H22">
    <cfRule type="cellIs" dxfId="3" priority="2" operator="equal">
      <formula>0</formula>
    </cfRule>
  </conditionalFormatting>
  <conditionalFormatting sqref="D1">
    <cfRule type="cellIs" dxfId="2" priority="1" operator="equal">
      <formula>0</formula>
    </cfRule>
  </conditionalFormatting>
  <pageMargins left="0" right="0" top="0.78740157480314965" bottom="0" header="0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______________",A25)))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A25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_________________________________",A30)))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9</vt:i4>
      </vt:variant>
    </vt:vector>
  </HeadingPairs>
  <TitlesOfParts>
    <vt:vector size="9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2021-02-12T09:01:03Z</dcterms:modified>
  <cp:category/>
  <cp:contentStatus/>
</cp:coreProperties>
</file>